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blinqno-my.sharepoint.com/personal/gunnar_volden_blinq_no/Documents/Documents/"/>
    </mc:Choice>
  </mc:AlternateContent>
  <xr:revisionPtr revIDLastSave="175" documentId="8_{BB8FB2A5-2494-4649-B513-4A7333A66FB3}" xr6:coauthVersionLast="47" xr6:coauthVersionMax="47" xr10:uidLastSave="{96AFE504-0EE7-4B28-9D4B-B6886A75A427}"/>
  <bookViews>
    <workbookView xWindow="9720" yWindow="2040" windowWidth="33720" windowHeight="17475" xr2:uid="{00000000-000D-0000-FFFF-FFFF00000000}"/>
  </bookViews>
  <sheets>
    <sheet name="Nærsnes Vel" sheetId="2" r:id="rId1"/>
    <sheet name="Nærsnes Veilag" sheetId="3" r:id="rId2"/>
    <sheet name="Nærsnes Vei og Veila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G50" i="4"/>
  <c r="C29" i="4"/>
  <c r="G44" i="3"/>
  <c r="G33" i="4" l="1"/>
  <c r="E33" i="4"/>
  <c r="D29" i="4"/>
  <c r="F52" i="4"/>
  <c r="F35" i="4"/>
  <c r="F54" i="4" l="1"/>
  <c r="E27" i="3" l="1"/>
  <c r="C46" i="3"/>
  <c r="G35" i="3"/>
  <c r="E35" i="3"/>
  <c r="G45" i="3"/>
  <c r="E45" i="3"/>
  <c r="G40" i="3"/>
  <c r="G41" i="3"/>
  <c r="G42" i="3"/>
  <c r="G43" i="3"/>
  <c r="G39" i="3"/>
  <c r="G38" i="3"/>
  <c r="G37" i="3"/>
  <c r="G36" i="3"/>
  <c r="G28" i="3"/>
  <c r="G29" i="3"/>
  <c r="E40" i="3"/>
  <c r="E41" i="3"/>
  <c r="E42" i="3"/>
  <c r="E43" i="3"/>
  <c r="E39" i="3"/>
  <c r="E38" i="3"/>
  <c r="E37" i="3"/>
  <c r="E36" i="3"/>
  <c r="E28" i="3"/>
  <c r="E29" i="3"/>
  <c r="E30" i="3"/>
  <c r="E31" i="3"/>
  <c r="F46" i="3"/>
  <c r="G31" i="3"/>
  <c r="G30" i="3"/>
  <c r="D46" i="3"/>
  <c r="D32" i="3"/>
  <c r="G35" i="2"/>
  <c r="G36" i="2"/>
  <c r="G37" i="2"/>
  <c r="G38" i="2"/>
  <c r="G39" i="2"/>
  <c r="G40" i="2"/>
  <c r="G34" i="2"/>
  <c r="G33" i="2"/>
  <c r="G32" i="2"/>
  <c r="G27" i="2"/>
  <c r="G28" i="2"/>
  <c r="G26" i="2"/>
  <c r="E35" i="2"/>
  <c r="E36" i="2"/>
  <c r="E37" i="2"/>
  <c r="E38" i="2"/>
  <c r="E39" i="2"/>
  <c r="E40" i="2"/>
  <c r="E34" i="2"/>
  <c r="E33" i="2"/>
  <c r="E32" i="2"/>
  <c r="E27" i="2"/>
  <c r="E28" i="2"/>
  <c r="E26" i="2"/>
  <c r="F41" i="2"/>
  <c r="F29" i="2"/>
  <c r="D41" i="2"/>
  <c r="D29" i="2"/>
  <c r="G39" i="4"/>
  <c r="G41" i="4"/>
  <c r="G42" i="4"/>
  <c r="G43" i="4"/>
  <c r="G44" i="4"/>
  <c r="G45" i="4"/>
  <c r="G46" i="4"/>
  <c r="G47" i="4"/>
  <c r="G48" i="4"/>
  <c r="G49" i="4"/>
  <c r="G51" i="4"/>
  <c r="G38" i="4"/>
  <c r="E39" i="4"/>
  <c r="E41" i="4"/>
  <c r="E42" i="4"/>
  <c r="E43" i="4"/>
  <c r="E44" i="4"/>
  <c r="E45" i="4"/>
  <c r="E46" i="4"/>
  <c r="E47" i="4"/>
  <c r="E48" i="4"/>
  <c r="E49" i="4"/>
  <c r="E51" i="4"/>
  <c r="E38" i="4"/>
  <c r="D52" i="4"/>
  <c r="C52" i="4"/>
  <c r="D35" i="4"/>
  <c r="C35" i="4"/>
  <c r="G30" i="4"/>
  <c r="G31" i="4"/>
  <c r="G32" i="4"/>
  <c r="G34" i="4"/>
  <c r="E30" i="4"/>
  <c r="E31" i="4"/>
  <c r="E32" i="4"/>
  <c r="E34" i="4"/>
  <c r="G29" i="4"/>
  <c r="E29" i="4"/>
  <c r="E35" i="4" l="1"/>
  <c r="D43" i="2"/>
  <c r="D54" i="4"/>
  <c r="C54" i="4"/>
  <c r="F43" i="2"/>
  <c r="F32" i="3"/>
  <c r="F48" i="3" s="1"/>
  <c r="G27" i="3"/>
  <c r="D48" i="3"/>
  <c r="E52" i="4"/>
  <c r="G52" i="4"/>
  <c r="G35" i="4"/>
  <c r="C29" i="2"/>
  <c r="D8" i="3"/>
  <c r="D8" i="2"/>
  <c r="D19" i="4"/>
  <c r="D15" i="4"/>
  <c r="D10" i="4"/>
  <c r="E54" i="4" l="1"/>
  <c r="G54" i="4"/>
  <c r="G29" i="2"/>
  <c r="E29" i="2"/>
  <c r="D13" i="3"/>
  <c r="D12" i="2"/>
  <c r="D21" i="4"/>
  <c r="C32" i="3"/>
  <c r="G46" i="3" l="1"/>
  <c r="E46" i="3"/>
  <c r="G32" i="3"/>
  <c r="E32" i="3"/>
  <c r="C48" i="3"/>
  <c r="C41" i="2"/>
  <c r="D16" i="3" l="1"/>
  <c r="G48" i="3"/>
  <c r="E48" i="3"/>
  <c r="G41" i="2"/>
  <c r="E41" i="2"/>
  <c r="C43" i="2"/>
  <c r="D15" i="2" s="1"/>
  <c r="D16" i="2" s="1"/>
  <c r="D18" i="2" s="1"/>
  <c r="D17" i="3" l="1"/>
  <c r="G43" i="2"/>
  <c r="E43" i="2"/>
  <c r="D19" i="3" l="1"/>
</calcChain>
</file>

<file path=xl/sharedStrings.xml><?xml version="1.0" encoding="utf-8"?>
<sst xmlns="http://schemas.openxmlformats.org/spreadsheetml/2006/main" count="121" uniqueCount="56">
  <si>
    <t>1500 Kundrefordringer</t>
  </si>
  <si>
    <t>1510 Kundefordring ikke reskontro</t>
  </si>
  <si>
    <t>1571 Fordring Vel på Vei</t>
  </si>
  <si>
    <t>1920 Bank 71770554246 Nærsnes Vels Veilag</t>
  </si>
  <si>
    <t>1921 Bank 15031954433 Nærsnes Vel</t>
  </si>
  <si>
    <t>2400 Leverandørgjeld</t>
  </si>
  <si>
    <t>2970 Gjeld vei til vel</t>
  </si>
  <si>
    <t>2990 Annen kortsiktig gjeld</t>
  </si>
  <si>
    <t>2050 Annen egenkapital</t>
  </si>
  <si>
    <t>Overskudd</t>
  </si>
  <si>
    <t>Inntekter</t>
  </si>
  <si>
    <t>3200 VEL årskontingent</t>
  </si>
  <si>
    <t>3210 VEI årsavgift NÆRSNES VELS VEILAG</t>
  </si>
  <si>
    <t>3400 Andre inntekter</t>
  </si>
  <si>
    <t>3410 Tilskudd</t>
  </si>
  <si>
    <t>3910 Purregebyr VEI</t>
  </si>
  <si>
    <t>8040 Renteinntekter</t>
  </si>
  <si>
    <t>Kostnader</t>
  </si>
  <si>
    <t>6030 Nærmiljøtiltak</t>
  </si>
  <si>
    <t>6100 Kontingenter</t>
  </si>
  <si>
    <t>6210 Tenning julegran</t>
  </si>
  <si>
    <t>6220 Dugnader</t>
  </si>
  <si>
    <t>6300 Leie lokaler</t>
  </si>
  <si>
    <t>6350 Brøyting og strøing</t>
  </si>
  <si>
    <t>6370 Veivedlikehold</t>
  </si>
  <si>
    <t>6701 Honorar purring inkasso</t>
  </si>
  <si>
    <t>6940 Porto</t>
  </si>
  <si>
    <t>7770 Bank og kortgebyrer</t>
  </si>
  <si>
    <t>7830 Tap på fordringer</t>
  </si>
  <si>
    <t>Tilskudd</t>
  </si>
  <si>
    <t>Sum Inntekter</t>
  </si>
  <si>
    <t>6810 Data/EDB kostnad</t>
  </si>
  <si>
    <t>Sum Kostnader</t>
  </si>
  <si>
    <t>Årets overskudd</t>
  </si>
  <si>
    <t>3220 VEI Tilknytning/utbyggingsavgift/engangsavgift</t>
  </si>
  <si>
    <t>Kontingent/Avgift</t>
  </si>
  <si>
    <t>Tilknytning</t>
  </si>
  <si>
    <t>Purregebyr</t>
  </si>
  <si>
    <t>Renteinntekter</t>
  </si>
  <si>
    <t>Sum inntekter</t>
  </si>
  <si>
    <t>RESULTAT</t>
  </si>
  <si>
    <t>BALANSE</t>
  </si>
  <si>
    <t>Sum Eiendeler</t>
  </si>
  <si>
    <t>Sum Gjeld</t>
  </si>
  <si>
    <t>Sum Egenkapital</t>
  </si>
  <si>
    <t>Sum Egenkapital og Gjeld</t>
  </si>
  <si>
    <t>Diff</t>
  </si>
  <si>
    <t>Gamle Nærsnes Veilag 2020</t>
  </si>
  <si>
    <t>Nærsnes Vei 2020</t>
  </si>
  <si>
    <t>Andre inntekter</t>
  </si>
  <si>
    <t>Nærsnes Vel 2021</t>
  </si>
  <si>
    <t>Budsjett 2021</t>
  </si>
  <si>
    <t xml:space="preserve">6200 Dugnad </t>
  </si>
  <si>
    <t>Budsjett 2022</t>
  </si>
  <si>
    <t>7779 Gebyr betalingsformidling</t>
  </si>
  <si>
    <t>Nærsnes Vel og Vei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</si>
</sst>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NumberFormat="1" applyFont="1" applyProtection="1"/>
    <xf numFmtId="3" fontId="0" fillId="0" borderId="0" xfId="0" applyNumberFormat="1" applyFont="1" applyProtection="1"/>
    <xf numFmtId="3" fontId="1" fillId="0" borderId="0" xfId="0" applyNumberFormat="1" applyFont="1" applyProtection="1"/>
    <xf numFmtId="3" fontId="0" fillId="0" borderId="0" xfId="0" applyNumberFormat="1" applyFont="1" applyProtection="1"/>
    <xf numFmtId="3" fontId="0" fillId="0" borderId="0" xfId="0" applyNumberFormat="1" applyFont="1" applyProtection="1"/>
    <xf numFmtId="3" fontId="2" fillId="0" borderId="0" xfId="0" applyNumberFormat="1" applyFont="1" applyProtection="1"/>
    <xf numFmtId="3" fontId="3" fillId="2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center"/>
    </xf>
    <xf numFmtId="3" fontId="3" fillId="2" borderId="0" xfId="0" applyNumberFormat="1" applyFont="1" applyFill="1" applyAlignment="1" applyProtection="1">
      <alignment horizontal="center"/>
    </xf>
    <xf numFmtId="3" fontId="0" fillId="0" borderId="0" xfId="0" applyNumberFormat="1" applyFont="1" applyProtection="1"/>
    <xf numFmtId="0" fontId="0" fillId="0" borderId="0" xfId="0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43"/>
  <sheetViews>
    <sheetView tabSelected="1" workbookViewId="0">
      <selection activeCell="D40" sqref="D40"/>
    </sheetView>
  </sheetViews>
  <sheetFormatPr baseColWidth="10" defaultColWidth="9.140625" defaultRowHeight="15"/>
  <cols>
    <col min="1" max="1" width="9.140625" style="1"/>
    <col min="2" max="2" width="31.140625" style="1" customWidth="1"/>
    <col min="3" max="3" width="18.7109375" style="1" customWidth="1"/>
    <col min="4" max="4" width="17.85546875" style="1" customWidth="1"/>
    <col min="5" max="5" width="9.140625" style="1"/>
    <col min="6" max="6" width="14.140625" style="1" customWidth="1"/>
    <col min="7" max="7" width="10" style="1" bestFit="1" customWidth="1"/>
    <col min="8" max="16384" width="9.140625" style="1"/>
  </cols>
  <sheetData>
    <row r="1" spans="2:7" s="3" customFormat="1">
      <c r="B1" s="6" t="s">
        <v>41</v>
      </c>
      <c r="C1" s="6"/>
      <c r="D1" s="6"/>
      <c r="E1" s="6"/>
      <c r="F1" s="6"/>
      <c r="G1" s="6"/>
    </row>
    <row r="2" spans="2:7" s="3" customFormat="1">
      <c r="B2" s="6" t="s">
        <v>50</v>
      </c>
      <c r="C2" s="6"/>
      <c r="D2" s="7">
        <v>2021</v>
      </c>
      <c r="E2" s="6"/>
      <c r="F2" s="6"/>
      <c r="G2" s="6"/>
    </row>
    <row r="3" spans="2:7" s="3" customFormat="1"/>
    <row r="4" spans="2:7" s="3" customFormat="1">
      <c r="B4" s="3" t="s">
        <v>0</v>
      </c>
      <c r="D4" s="3">
        <v>0</v>
      </c>
    </row>
    <row r="5" spans="2:7" s="3" customFormat="1">
      <c r="B5" s="3" t="s">
        <v>1</v>
      </c>
      <c r="D5" s="3">
        <v>0</v>
      </c>
    </row>
    <row r="6" spans="2:7" s="3" customFormat="1">
      <c r="B6" s="3" t="s">
        <v>2</v>
      </c>
      <c r="D6" s="3">
        <v>-400</v>
      </c>
    </row>
    <row r="7" spans="2:7" s="3" customFormat="1">
      <c r="B7" s="3" t="s">
        <v>4</v>
      </c>
      <c r="D7" s="3">
        <v>404761</v>
      </c>
    </row>
    <row r="8" spans="2:7" s="3" customFormat="1">
      <c r="B8" s="6" t="s">
        <v>42</v>
      </c>
      <c r="C8" s="6"/>
      <c r="D8" s="6">
        <f>SUM(D4:D7)</f>
        <v>404361</v>
      </c>
      <c r="E8" s="6"/>
      <c r="F8" s="6"/>
      <c r="G8" s="6"/>
    </row>
    <row r="9" spans="2:7" s="3" customFormat="1"/>
    <row r="10" spans="2:7" s="3" customFormat="1">
      <c r="B10" s="3" t="s">
        <v>5</v>
      </c>
      <c r="D10" s="3">
        <v>1379</v>
      </c>
    </row>
    <row r="11" spans="2:7" s="3" customFormat="1">
      <c r="B11" s="3" t="s">
        <v>7</v>
      </c>
      <c r="D11" s="3">
        <v>0</v>
      </c>
    </row>
    <row r="12" spans="2:7" s="3" customFormat="1">
      <c r="B12" s="6" t="s">
        <v>43</v>
      </c>
      <c r="C12" s="6"/>
      <c r="D12" s="6">
        <f>SUM(D10:D11)</f>
        <v>1379</v>
      </c>
      <c r="E12" s="6"/>
      <c r="F12" s="6"/>
      <c r="G12" s="6"/>
    </row>
    <row r="13" spans="2:7" s="3" customFormat="1"/>
    <row r="14" spans="2:7" s="3" customFormat="1">
      <c r="B14" s="3" t="s">
        <v>8</v>
      </c>
      <c r="D14" s="3">
        <v>1052051</v>
      </c>
    </row>
    <row r="15" spans="2:7" s="3" customFormat="1">
      <c r="B15" s="3" t="s">
        <v>9</v>
      </c>
      <c r="D15" s="3">
        <f>C43</f>
        <v>65848</v>
      </c>
    </row>
    <row r="16" spans="2:7" s="3" customFormat="1">
      <c r="B16" s="6" t="s">
        <v>44</v>
      </c>
      <c r="C16" s="6"/>
      <c r="D16" s="6">
        <f>SUM(D14:D15)</f>
        <v>1117899</v>
      </c>
      <c r="E16" s="6"/>
      <c r="F16" s="6"/>
      <c r="G16" s="6"/>
    </row>
    <row r="17" spans="2:7" s="3" customFormat="1"/>
    <row r="18" spans="2:7" s="3" customFormat="1">
      <c r="B18" s="6" t="s">
        <v>45</v>
      </c>
      <c r="C18" s="6"/>
      <c r="D18" s="6">
        <f>D16-D12</f>
        <v>1116520</v>
      </c>
      <c r="E18" s="6"/>
      <c r="F18" s="6"/>
      <c r="G18" s="6"/>
    </row>
    <row r="19" spans="2:7" s="3" customFormat="1"/>
    <row r="20" spans="2:7" s="3" customFormat="1"/>
    <row r="22" spans="2:7" s="2" customFormat="1">
      <c r="B22" s="6" t="s">
        <v>40</v>
      </c>
      <c r="C22" s="6"/>
      <c r="D22" s="6"/>
      <c r="E22" s="6"/>
      <c r="F22" s="6"/>
      <c r="G22" s="6"/>
    </row>
    <row r="23" spans="2:7" s="2" customFormat="1">
      <c r="B23" s="6" t="s">
        <v>50</v>
      </c>
      <c r="C23" s="7">
        <v>2021</v>
      </c>
      <c r="D23" s="8" t="s">
        <v>53</v>
      </c>
      <c r="E23" s="6" t="s">
        <v>46</v>
      </c>
      <c r="F23" s="7">
        <v>2020</v>
      </c>
      <c r="G23" s="6" t="s">
        <v>46</v>
      </c>
    </row>
    <row r="24" spans="2:7" s="2" customFormat="1"/>
    <row r="25" spans="2:7" s="2" customFormat="1">
      <c r="B25" s="2" t="s">
        <v>10</v>
      </c>
    </row>
    <row r="26" spans="2:7">
      <c r="B26" s="1" t="s">
        <v>11</v>
      </c>
      <c r="C26" s="1">
        <v>78400</v>
      </c>
      <c r="D26" s="4">
        <v>80000</v>
      </c>
      <c r="E26" s="1">
        <f>C26-D26</f>
        <v>-1600</v>
      </c>
      <c r="F26" s="9">
        <v>79900</v>
      </c>
      <c r="G26" s="1">
        <f>C26-F26</f>
        <v>-1500</v>
      </c>
    </row>
    <row r="27" spans="2:7">
      <c r="B27" s="1" t="s">
        <v>14</v>
      </c>
      <c r="C27" s="1">
        <v>3378</v>
      </c>
      <c r="D27" s="4">
        <v>4000</v>
      </c>
      <c r="E27" s="4">
        <f t="shared" ref="E27:E28" si="0">C27-D27</f>
        <v>-622</v>
      </c>
      <c r="F27" s="9">
        <v>0</v>
      </c>
      <c r="G27" s="4">
        <f t="shared" ref="G27:G28" si="1">C27-F27</f>
        <v>3378</v>
      </c>
    </row>
    <row r="28" spans="2:7">
      <c r="B28" s="1" t="s">
        <v>16</v>
      </c>
      <c r="C28" s="1">
        <v>0</v>
      </c>
      <c r="D28" s="4">
        <v>0</v>
      </c>
      <c r="E28" s="4">
        <f t="shared" si="0"/>
        <v>0</v>
      </c>
      <c r="F28" s="9">
        <v>168.08</v>
      </c>
      <c r="G28" s="4">
        <f t="shared" si="1"/>
        <v>-168.08</v>
      </c>
    </row>
    <row r="29" spans="2:7" s="2" customFormat="1">
      <c r="B29" s="6" t="s">
        <v>30</v>
      </c>
      <c r="C29" s="6">
        <f>SUM(C26:C28)</f>
        <v>81778</v>
      </c>
      <c r="D29" s="6">
        <f>SUM(D26:D28)</f>
        <v>84000</v>
      </c>
      <c r="E29" s="6">
        <f>C29-D29</f>
        <v>-2222</v>
      </c>
      <c r="F29" s="6">
        <f>SUM(F26:F28)</f>
        <v>80068.08</v>
      </c>
      <c r="G29" s="6">
        <f>C29-F29</f>
        <v>1709.9199999999983</v>
      </c>
    </row>
    <row r="30" spans="2:7">
      <c r="D30" s="4"/>
      <c r="F30" s="4"/>
    </row>
    <row r="31" spans="2:7" s="2" customFormat="1">
      <c r="B31" s="2" t="s">
        <v>17</v>
      </c>
    </row>
    <row r="32" spans="2:7">
      <c r="B32" s="1" t="s">
        <v>18</v>
      </c>
      <c r="C32" s="1">
        <v>1150</v>
      </c>
      <c r="D32" s="4">
        <v>30000</v>
      </c>
      <c r="E32" s="4">
        <f>C32-D32</f>
        <v>-28850</v>
      </c>
      <c r="F32" s="9">
        <v>10000</v>
      </c>
      <c r="G32" s="4">
        <f>C32-F32</f>
        <v>-8850</v>
      </c>
    </row>
    <row r="33" spans="2:7">
      <c r="B33" s="1" t="s">
        <v>19</v>
      </c>
      <c r="C33" s="1">
        <v>2994</v>
      </c>
      <c r="D33" s="4">
        <v>3000</v>
      </c>
      <c r="E33" s="4">
        <f t="shared" ref="E33:E40" si="2">C33-D33</f>
        <v>-6</v>
      </c>
      <c r="F33" s="9">
        <v>2994</v>
      </c>
      <c r="G33" s="4">
        <f t="shared" ref="G33:G40" si="3">C33-F33</f>
        <v>0</v>
      </c>
    </row>
    <row r="34" spans="2:7">
      <c r="B34" s="1" t="s">
        <v>20</v>
      </c>
      <c r="C34" s="1">
        <v>0</v>
      </c>
      <c r="D34" s="4">
        <v>10000</v>
      </c>
      <c r="E34" s="4">
        <f t="shared" si="2"/>
        <v>-10000</v>
      </c>
      <c r="F34" s="9">
        <v>0</v>
      </c>
      <c r="G34" s="4">
        <f t="shared" si="3"/>
        <v>0</v>
      </c>
    </row>
    <row r="35" spans="2:7">
      <c r="B35" s="1" t="s">
        <v>21</v>
      </c>
      <c r="C35" s="1">
        <v>0</v>
      </c>
      <c r="D35" s="4">
        <v>5000</v>
      </c>
      <c r="E35" s="4">
        <f t="shared" si="2"/>
        <v>-5000</v>
      </c>
      <c r="F35" s="9">
        <v>15650</v>
      </c>
      <c r="G35" s="4">
        <f t="shared" si="3"/>
        <v>-15650</v>
      </c>
    </row>
    <row r="36" spans="2:7">
      <c r="B36" s="1" t="s">
        <v>22</v>
      </c>
      <c r="C36" s="1">
        <v>800</v>
      </c>
      <c r="D36" s="4">
        <v>800</v>
      </c>
      <c r="E36" s="4">
        <f>C36-D36</f>
        <v>0</v>
      </c>
      <c r="F36" s="9">
        <v>0</v>
      </c>
      <c r="G36" s="4">
        <f>C36-F36</f>
        <v>800</v>
      </c>
    </row>
    <row r="37" spans="2:7">
      <c r="B37" s="1" t="s">
        <v>31</v>
      </c>
      <c r="C37" s="1">
        <v>7267.25</v>
      </c>
      <c r="D37" s="4">
        <v>8000</v>
      </c>
      <c r="E37" s="4">
        <f>C37-D37</f>
        <v>-732.75</v>
      </c>
      <c r="F37" s="9">
        <v>7840</v>
      </c>
      <c r="G37" s="4">
        <f>C37-F37</f>
        <v>-572.75</v>
      </c>
    </row>
    <row r="38" spans="2:7">
      <c r="B38" s="1" t="s">
        <v>26</v>
      </c>
      <c r="C38" s="1">
        <v>656</v>
      </c>
      <c r="D38" s="4">
        <v>7500</v>
      </c>
      <c r="E38" s="4">
        <f t="shared" si="2"/>
        <v>-6844</v>
      </c>
      <c r="F38" s="9">
        <v>354</v>
      </c>
      <c r="G38" s="4">
        <f t="shared" si="3"/>
        <v>302</v>
      </c>
    </row>
    <row r="39" spans="2:7">
      <c r="B39" s="1" t="s">
        <v>27</v>
      </c>
      <c r="C39" s="1">
        <v>3062.75</v>
      </c>
      <c r="D39" s="4">
        <v>3500</v>
      </c>
      <c r="E39" s="4">
        <f t="shared" si="2"/>
        <v>-437.25</v>
      </c>
      <c r="F39" s="9">
        <v>2535.75</v>
      </c>
      <c r="G39" s="4">
        <f t="shared" si="3"/>
        <v>527</v>
      </c>
    </row>
    <row r="40" spans="2:7">
      <c r="B40" s="1" t="s">
        <v>28</v>
      </c>
      <c r="D40" s="4"/>
      <c r="E40" s="4">
        <f t="shared" si="2"/>
        <v>0</v>
      </c>
      <c r="F40" s="9">
        <v>350</v>
      </c>
      <c r="G40" s="4">
        <f t="shared" si="3"/>
        <v>-350</v>
      </c>
    </row>
    <row r="41" spans="2:7" s="2" customFormat="1">
      <c r="B41" s="6" t="s">
        <v>32</v>
      </c>
      <c r="C41" s="6">
        <f>SUM(C32:C40)</f>
        <v>15930</v>
      </c>
      <c r="D41" s="6">
        <f>SUM(D32:D40)</f>
        <v>67800</v>
      </c>
      <c r="E41" s="6">
        <f>C41-D41</f>
        <v>-51870</v>
      </c>
      <c r="F41" s="6">
        <f>SUM(F32:F40)</f>
        <v>39723.75</v>
      </c>
      <c r="G41" s="6">
        <f>C41-F41</f>
        <v>-23793.75</v>
      </c>
    </row>
    <row r="42" spans="2:7">
      <c r="D42" s="4"/>
      <c r="F42" s="4"/>
    </row>
    <row r="43" spans="2:7" s="2" customFormat="1">
      <c r="B43" s="6" t="s">
        <v>33</v>
      </c>
      <c r="C43" s="6">
        <f>C29-C41</f>
        <v>65848</v>
      </c>
      <c r="D43" s="6">
        <f>D29-D41</f>
        <v>16200</v>
      </c>
      <c r="E43" s="6">
        <f>C43-D43</f>
        <v>49648</v>
      </c>
      <c r="F43" s="6">
        <f>F29-F41</f>
        <v>40344.33</v>
      </c>
      <c r="G43" s="6">
        <f>C43-F43</f>
        <v>25503.67</v>
      </c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workbookViewId="0">
      <selection activeCell="D40" sqref="D40"/>
    </sheetView>
  </sheetViews>
  <sheetFormatPr baseColWidth="10" defaultColWidth="9.140625" defaultRowHeight="15"/>
  <cols>
    <col min="1" max="1" width="10" style="1" bestFit="1" customWidth="1"/>
    <col min="2" max="2" width="26.5703125" style="1" customWidth="1"/>
    <col min="3" max="3" width="17.5703125" style="1" customWidth="1"/>
    <col min="4" max="4" width="14.5703125" style="1" customWidth="1"/>
    <col min="5" max="5" width="10.28515625" style="1" customWidth="1"/>
    <col min="6" max="6" width="15.85546875" style="1" customWidth="1"/>
    <col min="7" max="16384" width="9.140625" style="1"/>
  </cols>
  <sheetData>
    <row r="1" spans="2:7" s="3" customFormat="1"/>
    <row r="2" spans="2:7" s="3" customFormat="1">
      <c r="B2" s="6" t="s">
        <v>41</v>
      </c>
      <c r="C2" s="6"/>
      <c r="D2" s="6"/>
      <c r="E2" s="6"/>
      <c r="F2" s="6"/>
      <c r="G2" s="6"/>
    </row>
    <row r="3" spans="2:7" s="3" customFormat="1">
      <c r="B3" s="6" t="s">
        <v>47</v>
      </c>
      <c r="C3" s="6"/>
      <c r="D3" s="7">
        <v>2020</v>
      </c>
      <c r="E3" s="6"/>
      <c r="F3" s="6"/>
      <c r="G3" s="6"/>
    </row>
    <row r="4" spans="2:7" s="3" customFormat="1"/>
    <row r="5" spans="2:7" s="3" customFormat="1">
      <c r="B5" s="3" t="s">
        <v>0</v>
      </c>
      <c r="D5" s="3">
        <v>-1800</v>
      </c>
    </row>
    <row r="6" spans="2:7" s="3" customFormat="1">
      <c r="B6" s="3" t="s">
        <v>1</v>
      </c>
      <c r="D6" s="3">
        <v>0</v>
      </c>
    </row>
    <row r="7" spans="2:7" s="3" customFormat="1">
      <c r="B7" s="3" t="s">
        <v>3</v>
      </c>
      <c r="D7" s="3">
        <v>606381.43999999994</v>
      </c>
    </row>
    <row r="8" spans="2:7" s="3" customFormat="1">
      <c r="B8" s="6" t="s">
        <v>42</v>
      </c>
      <c r="C8" s="6"/>
      <c r="D8" s="6">
        <f>SUM(D5:D7)</f>
        <v>604581.43999999994</v>
      </c>
      <c r="E8" s="6"/>
      <c r="F8" s="6"/>
      <c r="G8" s="6"/>
    </row>
    <row r="9" spans="2:7" s="3" customFormat="1"/>
    <row r="10" spans="2:7" s="3" customFormat="1">
      <c r="B10" s="3" t="s">
        <v>5</v>
      </c>
      <c r="D10" s="3">
        <v>1382.75</v>
      </c>
    </row>
    <row r="11" spans="2:7" s="3" customFormat="1">
      <c r="B11" s="3" t="s">
        <v>6</v>
      </c>
      <c r="D11" s="3">
        <v>73585.87</v>
      </c>
    </row>
    <row r="12" spans="2:7" s="3" customFormat="1">
      <c r="B12" s="3" t="s">
        <v>7</v>
      </c>
      <c r="D12" s="3">
        <v>0</v>
      </c>
    </row>
    <row r="13" spans="2:7" s="3" customFormat="1">
      <c r="B13" s="6" t="s">
        <v>43</v>
      </c>
      <c r="C13" s="6"/>
      <c r="D13" s="6">
        <f>SUM(D10:D12)</f>
        <v>74968.62</v>
      </c>
      <c r="E13" s="6"/>
      <c r="F13" s="6"/>
      <c r="G13" s="6"/>
    </row>
    <row r="14" spans="2:7" s="3" customFormat="1"/>
    <row r="15" spans="2:7" s="3" customFormat="1">
      <c r="B15" s="3" t="s">
        <v>8</v>
      </c>
      <c r="D15" s="9">
        <v>880365</v>
      </c>
    </row>
    <row r="16" spans="2:7" s="3" customFormat="1">
      <c r="B16" s="3" t="s">
        <v>9</v>
      </c>
      <c r="D16" s="3">
        <f>C48</f>
        <v>91877.099999999977</v>
      </c>
    </row>
    <row r="17" spans="1:7" s="3" customFormat="1">
      <c r="B17" s="6" t="s">
        <v>44</v>
      </c>
      <c r="C17" s="6"/>
      <c r="D17" s="6">
        <f>SUM(D15:D16)</f>
        <v>972242.1</v>
      </c>
      <c r="E17" s="6"/>
      <c r="F17" s="6"/>
      <c r="G17" s="6"/>
    </row>
    <row r="18" spans="1:7" s="3" customFormat="1"/>
    <row r="19" spans="1:7" s="3" customFormat="1">
      <c r="B19" s="6" t="s">
        <v>45</v>
      </c>
      <c r="C19" s="6"/>
      <c r="D19" s="6">
        <f>D17-D13</f>
        <v>897273.48</v>
      </c>
      <c r="E19" s="6"/>
      <c r="F19" s="6"/>
      <c r="G19" s="6"/>
    </row>
    <row r="20" spans="1:7" s="3" customFormat="1"/>
    <row r="21" spans="1:7" s="3" customFormat="1"/>
    <row r="23" spans="1:7" s="2" customFormat="1">
      <c r="A23" s="3"/>
      <c r="B23" s="6"/>
      <c r="C23" s="6"/>
      <c r="D23" s="6"/>
      <c r="E23" s="6"/>
      <c r="F23" s="6"/>
      <c r="G23" s="6"/>
    </row>
    <row r="24" spans="1:7" s="2" customFormat="1">
      <c r="A24" s="3"/>
      <c r="B24" s="6" t="s">
        <v>48</v>
      </c>
      <c r="C24" s="7">
        <v>2021</v>
      </c>
      <c r="D24" s="8" t="s">
        <v>53</v>
      </c>
      <c r="E24" s="6" t="s">
        <v>46</v>
      </c>
      <c r="F24" s="7">
        <v>2020</v>
      </c>
      <c r="G24" s="6" t="s">
        <v>46</v>
      </c>
    </row>
    <row r="25" spans="1:7" s="2" customFormat="1">
      <c r="A25" s="3"/>
    </row>
    <row r="26" spans="1:7" s="2" customFormat="1">
      <c r="A26" s="3"/>
      <c r="B26" s="2" t="s">
        <v>10</v>
      </c>
    </row>
    <row r="27" spans="1:7">
      <c r="A27" s="3"/>
      <c r="B27" s="1" t="s">
        <v>12</v>
      </c>
      <c r="C27" s="1">
        <v>376500</v>
      </c>
      <c r="D27" s="4">
        <f>C27+12000</f>
        <v>388500</v>
      </c>
      <c r="E27" s="1">
        <f>C27-D27</f>
        <v>-12000</v>
      </c>
      <c r="F27" s="9">
        <v>375000</v>
      </c>
      <c r="G27" s="1">
        <f>C27-F27</f>
        <v>1500</v>
      </c>
    </row>
    <row r="28" spans="1:7">
      <c r="A28" s="3"/>
      <c r="B28" s="1" t="s">
        <v>34</v>
      </c>
      <c r="C28" s="1">
        <v>11500</v>
      </c>
      <c r="D28" s="4">
        <v>15000</v>
      </c>
      <c r="E28" s="4">
        <f t="shared" ref="E28:E31" si="0">C28-D28</f>
        <v>-3500</v>
      </c>
      <c r="F28" s="9">
        <v>1000</v>
      </c>
      <c r="G28" s="4">
        <f t="shared" ref="G28:G31" si="1">C28-F28</f>
        <v>10500</v>
      </c>
    </row>
    <row r="29" spans="1:7">
      <c r="A29" s="3"/>
      <c r="B29" s="1" t="s">
        <v>13</v>
      </c>
      <c r="C29" s="1">
        <v>0</v>
      </c>
      <c r="D29" s="4">
        <v>0</v>
      </c>
      <c r="E29" s="4">
        <f t="shared" si="0"/>
        <v>0</v>
      </c>
      <c r="F29" s="9">
        <v>0</v>
      </c>
      <c r="G29" s="4">
        <f t="shared" si="1"/>
        <v>0</v>
      </c>
    </row>
    <row r="30" spans="1:7">
      <c r="A30" s="3"/>
      <c r="B30" s="1" t="s">
        <v>15</v>
      </c>
      <c r="C30" s="1">
        <v>300</v>
      </c>
      <c r="D30" s="4">
        <v>0</v>
      </c>
      <c r="E30" s="4">
        <f t="shared" si="0"/>
        <v>300</v>
      </c>
      <c r="F30" s="9">
        <v>100</v>
      </c>
      <c r="G30" s="4">
        <f t="shared" si="1"/>
        <v>200</v>
      </c>
    </row>
    <row r="31" spans="1:7">
      <c r="A31" s="3"/>
      <c r="B31" s="1" t="s">
        <v>16</v>
      </c>
      <c r="C31" s="1">
        <v>0</v>
      </c>
      <c r="D31" s="4">
        <v>0</v>
      </c>
      <c r="E31" s="4">
        <f t="shared" si="0"/>
        <v>0</v>
      </c>
      <c r="F31" s="9">
        <v>169.08</v>
      </c>
      <c r="G31" s="4">
        <f t="shared" si="1"/>
        <v>-169.08</v>
      </c>
    </row>
    <row r="32" spans="1:7" s="2" customFormat="1">
      <c r="A32" s="3"/>
      <c r="B32" s="6" t="s">
        <v>30</v>
      </c>
      <c r="C32" s="6">
        <f>SUM(C27:C31)</f>
        <v>388300</v>
      </c>
      <c r="D32" s="6">
        <f t="shared" ref="D32" si="2">SUM(D27:D31)</f>
        <v>403500</v>
      </c>
      <c r="E32" s="6">
        <f>C32-D32</f>
        <v>-15200</v>
      </c>
      <c r="F32" s="6">
        <f>SUM(F27:F31)</f>
        <v>376269.08</v>
      </c>
      <c r="G32" s="6">
        <f>C32-F32</f>
        <v>12030.919999999984</v>
      </c>
    </row>
    <row r="33" spans="1:7">
      <c r="D33" s="4"/>
      <c r="F33" s="4"/>
    </row>
    <row r="34" spans="1:7" s="2" customFormat="1">
      <c r="B34" s="2" t="s">
        <v>17</v>
      </c>
    </row>
    <row r="35" spans="1:7" s="2" customFormat="1">
      <c r="B35" s="4" t="s">
        <v>18</v>
      </c>
      <c r="C35" s="4">
        <v>1150</v>
      </c>
      <c r="D35" s="4">
        <v>10000</v>
      </c>
      <c r="E35" s="4">
        <f t="shared" ref="E35" si="3">C35-D35</f>
        <v>-8850</v>
      </c>
      <c r="F35" s="9">
        <v>10000</v>
      </c>
      <c r="G35" s="4">
        <f t="shared" ref="G35" si="4">C35-F35</f>
        <v>-8850</v>
      </c>
    </row>
    <row r="36" spans="1:7">
      <c r="B36" s="1" t="s">
        <v>21</v>
      </c>
      <c r="C36" s="1">
        <v>12186.9</v>
      </c>
      <c r="D36" s="4">
        <v>15000</v>
      </c>
      <c r="E36" s="4">
        <f>C36-D36</f>
        <v>-2813.1000000000004</v>
      </c>
      <c r="F36" s="9">
        <v>0</v>
      </c>
      <c r="G36" s="4">
        <f>C36-F36</f>
        <v>12186.9</v>
      </c>
    </row>
    <row r="37" spans="1:7">
      <c r="B37" s="1" t="s">
        <v>22</v>
      </c>
      <c r="C37" s="1">
        <v>800</v>
      </c>
      <c r="D37" s="4">
        <v>800</v>
      </c>
      <c r="E37" s="4">
        <f t="shared" ref="E37:E45" si="5">C37-D37</f>
        <v>0</v>
      </c>
      <c r="F37" s="9">
        <v>0</v>
      </c>
      <c r="G37" s="4">
        <f t="shared" ref="G37:G45" si="6">C37-F37</f>
        <v>800</v>
      </c>
    </row>
    <row r="38" spans="1:7">
      <c r="B38" s="1" t="s">
        <v>23</v>
      </c>
      <c r="C38" s="1">
        <v>221875</v>
      </c>
      <c r="D38" s="4">
        <v>250000</v>
      </c>
      <c r="E38" s="4">
        <f t="shared" si="5"/>
        <v>-28125</v>
      </c>
      <c r="F38" s="9">
        <v>230734.28</v>
      </c>
      <c r="G38" s="4">
        <f t="shared" si="6"/>
        <v>-8859.2799999999988</v>
      </c>
    </row>
    <row r="39" spans="1:7">
      <c r="B39" s="1" t="s">
        <v>24</v>
      </c>
      <c r="C39" s="1">
        <v>49375</v>
      </c>
      <c r="D39" s="4">
        <v>100000</v>
      </c>
      <c r="E39" s="4">
        <f t="shared" si="5"/>
        <v>-50625</v>
      </c>
      <c r="F39" s="9">
        <v>118470</v>
      </c>
      <c r="G39" s="4">
        <f t="shared" si="6"/>
        <v>-69095</v>
      </c>
    </row>
    <row r="40" spans="1:7">
      <c r="B40" s="1" t="s">
        <v>25</v>
      </c>
      <c r="C40" s="1">
        <v>0</v>
      </c>
      <c r="D40" s="4">
        <v>0</v>
      </c>
      <c r="E40" s="4">
        <f t="shared" si="5"/>
        <v>0</v>
      </c>
      <c r="F40" s="9">
        <v>0</v>
      </c>
      <c r="G40" s="4">
        <f t="shared" si="6"/>
        <v>0</v>
      </c>
    </row>
    <row r="41" spans="1:7">
      <c r="B41" s="1" t="s">
        <v>31</v>
      </c>
      <c r="C41" s="1">
        <v>7267.25</v>
      </c>
      <c r="D41" s="4">
        <v>8000</v>
      </c>
      <c r="E41" s="4">
        <f t="shared" si="5"/>
        <v>-732.75</v>
      </c>
      <c r="F41" s="9">
        <v>7840</v>
      </c>
      <c r="G41" s="4">
        <f t="shared" si="6"/>
        <v>-572.75</v>
      </c>
    </row>
    <row r="42" spans="1:7">
      <c r="B42" s="1" t="s">
        <v>26</v>
      </c>
      <c r="C42" s="1">
        <v>656</v>
      </c>
      <c r="D42" s="4">
        <v>750</v>
      </c>
      <c r="E42" s="4">
        <f t="shared" si="5"/>
        <v>-94</v>
      </c>
      <c r="F42" s="9">
        <v>354</v>
      </c>
      <c r="G42" s="4">
        <f t="shared" si="6"/>
        <v>302</v>
      </c>
    </row>
    <row r="43" spans="1:7">
      <c r="B43" s="1" t="s">
        <v>27</v>
      </c>
      <c r="C43" s="1">
        <v>3062.75</v>
      </c>
      <c r="D43" s="4">
        <v>3500</v>
      </c>
      <c r="E43" s="4">
        <f t="shared" si="5"/>
        <v>-437.25</v>
      </c>
      <c r="F43" s="9">
        <v>2535.75</v>
      </c>
      <c r="G43" s="4">
        <f t="shared" si="6"/>
        <v>527</v>
      </c>
    </row>
    <row r="44" spans="1:7" s="9" customFormat="1">
      <c r="B44" s="10" t="s">
        <v>54</v>
      </c>
      <c r="C44" s="9">
        <v>50</v>
      </c>
      <c r="F44" s="9">
        <v>0</v>
      </c>
      <c r="G44" s="9">
        <f t="shared" si="6"/>
        <v>50</v>
      </c>
    </row>
    <row r="45" spans="1:7" s="4" customFormat="1">
      <c r="B45" s="4" t="s">
        <v>28</v>
      </c>
      <c r="C45" s="4">
        <v>0</v>
      </c>
      <c r="D45" s="4">
        <v>0</v>
      </c>
      <c r="E45" s="4">
        <f t="shared" si="5"/>
        <v>0</v>
      </c>
      <c r="F45" s="9">
        <v>350</v>
      </c>
      <c r="G45" s="4">
        <f t="shared" si="6"/>
        <v>-350</v>
      </c>
    </row>
    <row r="46" spans="1:7" s="2" customFormat="1">
      <c r="A46" s="3"/>
      <c r="B46" s="6" t="s">
        <v>32</v>
      </c>
      <c r="C46" s="6">
        <f>SUM(C35:C45)</f>
        <v>296422.90000000002</v>
      </c>
      <c r="D46" s="6">
        <f>SUM(D36:D45)</f>
        <v>378050</v>
      </c>
      <c r="E46" s="6">
        <f>C46-D46</f>
        <v>-81627.099999999977</v>
      </c>
      <c r="F46" s="6">
        <f>SUM(F36:F45)</f>
        <v>360284.03</v>
      </c>
      <c r="G46" s="6">
        <f>C46-F46</f>
        <v>-63861.130000000005</v>
      </c>
    </row>
    <row r="47" spans="1:7">
      <c r="A47" s="3"/>
      <c r="D47" s="4"/>
      <c r="F47" s="4"/>
    </row>
    <row r="48" spans="1:7" s="2" customFormat="1">
      <c r="A48" s="3"/>
      <c r="B48" s="6" t="s">
        <v>33</v>
      </c>
      <c r="C48" s="6">
        <f>C32-C46</f>
        <v>91877.099999999977</v>
      </c>
      <c r="D48" s="6">
        <f>D32-D46</f>
        <v>25450</v>
      </c>
      <c r="E48" s="6">
        <f>C48-D48</f>
        <v>66427.099999999977</v>
      </c>
      <c r="F48" s="6">
        <f>F32-F46</f>
        <v>15985.049999999988</v>
      </c>
      <c r="G48" s="6">
        <f>C48-F48</f>
        <v>75892.049999999988</v>
      </c>
    </row>
    <row r="49" spans="1:1">
      <c r="A49" s="3"/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63"/>
  <sheetViews>
    <sheetView topLeftCell="A10" workbookViewId="0">
      <selection activeCell="F54" sqref="F54"/>
    </sheetView>
  </sheetViews>
  <sheetFormatPr baseColWidth="10" defaultColWidth="9.140625" defaultRowHeight="15"/>
  <cols>
    <col min="1" max="1" width="9.140625" style="1"/>
    <col min="2" max="2" width="31.140625" style="1" customWidth="1"/>
    <col min="3" max="3" width="18.7109375" style="1" customWidth="1"/>
    <col min="4" max="4" width="17.85546875" style="1" customWidth="1"/>
    <col min="5" max="5" width="9.140625" style="1"/>
    <col min="6" max="6" width="14.140625" style="1" customWidth="1"/>
    <col min="7" max="7" width="10" style="1" bestFit="1" customWidth="1"/>
    <col min="8" max="16384" width="9.140625" style="1"/>
  </cols>
  <sheetData>
    <row r="1" spans="2:10" s="3" customFormat="1"/>
    <row r="2" spans="2:10" s="3" customFormat="1">
      <c r="B2" s="6" t="s">
        <v>41</v>
      </c>
      <c r="C2" s="6"/>
      <c r="D2" s="6"/>
      <c r="E2" s="6"/>
      <c r="F2" s="6"/>
      <c r="G2" s="6"/>
    </row>
    <row r="3" spans="2:10" s="3" customFormat="1">
      <c r="B3" s="6" t="s">
        <v>55</v>
      </c>
      <c r="C3" s="6"/>
      <c r="D3" s="7">
        <v>2021</v>
      </c>
      <c r="E3" s="6"/>
      <c r="F3" s="6"/>
      <c r="G3" s="6"/>
    </row>
    <row r="4" spans="2:10" s="3" customFormat="1">
      <c r="I4" s="5"/>
      <c r="J4" s="5"/>
    </row>
    <row r="5" spans="2:10" s="3" customFormat="1">
      <c r="B5" s="3" t="s">
        <v>0</v>
      </c>
      <c r="D5" s="3">
        <v>0</v>
      </c>
    </row>
    <row r="6" spans="2:10" s="3" customFormat="1">
      <c r="B6" s="3" t="s">
        <v>1</v>
      </c>
      <c r="D6" s="3">
        <v>0</v>
      </c>
    </row>
    <row r="7" spans="2:10" s="3" customFormat="1">
      <c r="B7" s="3" t="s">
        <v>2</v>
      </c>
      <c r="D7" s="3">
        <v>-400.25</v>
      </c>
    </row>
    <row r="8" spans="2:10" s="3" customFormat="1">
      <c r="B8" s="3" t="s">
        <v>3</v>
      </c>
      <c r="D8" s="9">
        <v>648668.98</v>
      </c>
    </row>
    <row r="9" spans="2:10" s="3" customFormat="1">
      <c r="B9" s="3" t="s">
        <v>4</v>
      </c>
      <c r="D9" s="9">
        <v>404761.12</v>
      </c>
    </row>
    <row r="10" spans="2:10" s="3" customFormat="1">
      <c r="B10" s="6" t="s">
        <v>42</v>
      </c>
      <c r="C10" s="6"/>
      <c r="D10" s="6">
        <f>SUM(D5:D9)</f>
        <v>1053029.8500000001</v>
      </c>
      <c r="E10" s="6"/>
      <c r="F10" s="6"/>
      <c r="G10" s="6"/>
    </row>
    <row r="11" spans="2:10" s="3" customFormat="1"/>
    <row r="12" spans="2:10" s="3" customFormat="1">
      <c r="B12" s="3" t="s">
        <v>5</v>
      </c>
      <c r="D12" s="3">
        <v>1379</v>
      </c>
    </row>
    <row r="13" spans="2:10" s="3" customFormat="1">
      <c r="B13" s="3" t="s">
        <v>6</v>
      </c>
      <c r="D13" s="3">
        <v>-400.25</v>
      </c>
    </row>
    <row r="14" spans="2:10" s="3" customFormat="1">
      <c r="B14" s="3" t="s">
        <v>7</v>
      </c>
      <c r="D14" s="3">
        <v>0</v>
      </c>
    </row>
    <row r="15" spans="2:10" s="3" customFormat="1">
      <c r="B15" s="6" t="s">
        <v>43</v>
      </c>
      <c r="C15" s="6"/>
      <c r="D15" s="6">
        <f>SUM(D12:D14)</f>
        <v>978.75</v>
      </c>
      <c r="E15" s="6"/>
      <c r="F15" s="6"/>
      <c r="G15" s="6"/>
    </row>
    <row r="16" spans="2:10" s="3" customFormat="1"/>
    <row r="17" spans="2:9" s="3" customFormat="1">
      <c r="B17" s="3" t="s">
        <v>8</v>
      </c>
      <c r="D17" s="3">
        <v>1052051.1000000001</v>
      </c>
    </row>
    <row r="18" spans="2:9" s="3" customFormat="1">
      <c r="B18" s="3" t="s">
        <v>9</v>
      </c>
      <c r="D18" s="3">
        <v>68290.17</v>
      </c>
    </row>
    <row r="19" spans="2:9" s="3" customFormat="1">
      <c r="B19" s="6" t="s">
        <v>44</v>
      </c>
      <c r="C19" s="6"/>
      <c r="D19" s="6">
        <f>SUM(D17:D18)</f>
        <v>1120341.27</v>
      </c>
      <c r="E19" s="6"/>
      <c r="F19" s="6"/>
      <c r="G19" s="6"/>
      <c r="I19" s="4"/>
    </row>
    <row r="20" spans="2:9" s="3" customFormat="1"/>
    <row r="21" spans="2:9" s="3" customFormat="1">
      <c r="B21" s="6" t="s">
        <v>45</v>
      </c>
      <c r="C21" s="6"/>
      <c r="D21" s="6">
        <f>D19-D15</f>
        <v>1119362.52</v>
      </c>
      <c r="E21" s="6"/>
      <c r="F21" s="6"/>
      <c r="G21" s="6"/>
    </row>
    <row r="22" spans="2:9" s="3" customFormat="1"/>
    <row r="23" spans="2:9" s="3" customFormat="1"/>
    <row r="25" spans="2:9" s="2" customFormat="1">
      <c r="B25" s="6" t="s">
        <v>40</v>
      </c>
      <c r="C25" s="6"/>
      <c r="D25" s="6"/>
      <c r="E25" s="6"/>
      <c r="F25" s="6"/>
      <c r="G25" s="6"/>
    </row>
    <row r="26" spans="2:9" s="2" customFormat="1">
      <c r="B26" s="6" t="s">
        <v>55</v>
      </c>
      <c r="C26" s="7">
        <v>2021</v>
      </c>
      <c r="D26" s="8" t="s">
        <v>51</v>
      </c>
      <c r="E26" s="8" t="s">
        <v>46</v>
      </c>
      <c r="F26" s="7">
        <v>2020</v>
      </c>
      <c r="G26" s="6" t="s">
        <v>46</v>
      </c>
    </row>
    <row r="27" spans="2:9" s="2" customFormat="1"/>
    <row r="28" spans="2:9" s="2" customFormat="1">
      <c r="B28" s="2" t="s">
        <v>10</v>
      </c>
    </row>
    <row r="29" spans="2:9">
      <c r="B29" s="1" t="s">
        <v>35</v>
      </c>
      <c r="C29" s="1">
        <f>78400+376500</f>
        <v>454900</v>
      </c>
      <c r="D29" s="4">
        <f>80000+372000</f>
        <v>452000</v>
      </c>
      <c r="E29" s="1">
        <f>C29-D29</f>
        <v>2900</v>
      </c>
      <c r="F29" s="9">
        <v>374250</v>
      </c>
      <c r="G29" s="1">
        <f>C29-F29</f>
        <v>80650</v>
      </c>
    </row>
    <row r="30" spans="2:9">
      <c r="B30" s="1" t="s">
        <v>36</v>
      </c>
      <c r="C30" s="1">
        <v>11500</v>
      </c>
      <c r="D30" s="4">
        <v>10000</v>
      </c>
      <c r="E30" s="4">
        <f t="shared" ref="E30:E35" si="0">C30-D30</f>
        <v>1500</v>
      </c>
      <c r="F30" s="9">
        <v>32000</v>
      </c>
      <c r="G30" s="4">
        <f t="shared" ref="G30:G35" si="1">C30-F30</f>
        <v>-20500</v>
      </c>
    </row>
    <row r="31" spans="2:9">
      <c r="B31" s="1" t="s">
        <v>29</v>
      </c>
      <c r="C31" s="1">
        <v>3378</v>
      </c>
      <c r="D31" s="4">
        <v>5000</v>
      </c>
      <c r="E31" s="4">
        <f t="shared" si="0"/>
        <v>-1622</v>
      </c>
      <c r="F31" s="9">
        <v>0</v>
      </c>
      <c r="G31" s="4">
        <f t="shared" si="1"/>
        <v>3378</v>
      </c>
    </row>
    <row r="32" spans="2:9">
      <c r="B32" s="1" t="s">
        <v>37</v>
      </c>
      <c r="C32" s="1">
        <v>300</v>
      </c>
      <c r="D32" s="4">
        <v>0</v>
      </c>
      <c r="E32" s="4">
        <f t="shared" si="0"/>
        <v>300</v>
      </c>
      <c r="F32" s="9">
        <v>500</v>
      </c>
      <c r="G32" s="4">
        <f t="shared" si="1"/>
        <v>-200</v>
      </c>
    </row>
    <row r="33" spans="2:7" s="9" customFormat="1">
      <c r="B33" s="9" t="s">
        <v>49</v>
      </c>
      <c r="C33" s="9">
        <v>1025</v>
      </c>
      <c r="D33" s="9">
        <v>0</v>
      </c>
      <c r="E33" s="9">
        <f t="shared" si="0"/>
        <v>1025</v>
      </c>
      <c r="F33" s="9">
        <v>1050</v>
      </c>
      <c r="G33" s="9">
        <f t="shared" si="1"/>
        <v>-25</v>
      </c>
    </row>
    <row r="34" spans="2:7">
      <c r="B34" s="1" t="s">
        <v>38</v>
      </c>
      <c r="C34" s="1">
        <v>0</v>
      </c>
      <c r="D34" s="4">
        <v>0</v>
      </c>
      <c r="E34" s="4">
        <f t="shared" si="0"/>
        <v>0</v>
      </c>
      <c r="F34" s="9">
        <v>169</v>
      </c>
      <c r="G34" s="4">
        <f t="shared" si="1"/>
        <v>-169</v>
      </c>
    </row>
    <row r="35" spans="2:7" s="2" customFormat="1">
      <c r="B35" s="6" t="s">
        <v>39</v>
      </c>
      <c r="C35" s="6">
        <f>SUM(C29:C34)</f>
        <v>471103</v>
      </c>
      <c r="D35" s="6">
        <f>SUM(D29:D34)</f>
        <v>467000</v>
      </c>
      <c r="E35" s="6">
        <f t="shared" si="0"/>
        <v>4103</v>
      </c>
      <c r="F35" s="6">
        <f>SUM(F29:F34)</f>
        <v>407969</v>
      </c>
      <c r="G35" s="6">
        <f t="shared" si="1"/>
        <v>63134</v>
      </c>
    </row>
    <row r="36" spans="2:7">
      <c r="D36" s="4"/>
      <c r="F36" s="4"/>
    </row>
    <row r="37" spans="2:7" s="2" customFormat="1">
      <c r="B37" s="2" t="s">
        <v>17</v>
      </c>
    </row>
    <row r="38" spans="2:7">
      <c r="B38" s="1" t="s">
        <v>18</v>
      </c>
      <c r="C38" s="1">
        <v>1150</v>
      </c>
      <c r="D38" s="4">
        <v>50000</v>
      </c>
      <c r="E38" s="4">
        <f t="shared" ref="E38:E51" si="2">C38-D38</f>
        <v>-48850</v>
      </c>
      <c r="F38" s="9">
        <v>10000</v>
      </c>
      <c r="G38" s="4">
        <f t="shared" ref="G38:G51" si="3">C38-F38</f>
        <v>-8850</v>
      </c>
    </row>
    <row r="39" spans="2:7">
      <c r="B39" s="1" t="s">
        <v>19</v>
      </c>
      <c r="C39" s="1">
        <v>2994</v>
      </c>
      <c r="D39" s="4">
        <v>3000</v>
      </c>
      <c r="E39" s="4">
        <f t="shared" si="2"/>
        <v>-6</v>
      </c>
      <c r="F39" s="9">
        <v>2994</v>
      </c>
      <c r="G39" s="4">
        <f t="shared" si="3"/>
        <v>0</v>
      </c>
    </row>
    <row r="40" spans="2:7" s="9" customFormat="1">
      <c r="B40" s="10" t="s">
        <v>52</v>
      </c>
      <c r="C40" s="9">
        <v>12186.9</v>
      </c>
      <c r="F40" s="9">
        <v>0</v>
      </c>
    </row>
    <row r="41" spans="2:7">
      <c r="B41" s="1" t="s">
        <v>20</v>
      </c>
      <c r="C41" s="1">
        <v>0</v>
      </c>
      <c r="D41" s="4">
        <v>10000</v>
      </c>
      <c r="E41" s="4">
        <f t="shared" si="2"/>
        <v>-10000</v>
      </c>
      <c r="F41" s="9">
        <v>0</v>
      </c>
      <c r="G41" s="4">
        <f t="shared" si="3"/>
        <v>0</v>
      </c>
    </row>
    <row r="42" spans="2:7">
      <c r="B42" s="1" t="s">
        <v>21</v>
      </c>
      <c r="C42" s="1">
        <v>0</v>
      </c>
      <c r="D42" s="4">
        <v>10000</v>
      </c>
      <c r="E42" s="4">
        <f t="shared" si="2"/>
        <v>-10000</v>
      </c>
      <c r="F42" s="9">
        <v>15650.88</v>
      </c>
      <c r="G42" s="4">
        <f t="shared" si="3"/>
        <v>-15650.88</v>
      </c>
    </row>
    <row r="43" spans="2:7">
      <c r="B43" s="1" t="s">
        <v>22</v>
      </c>
      <c r="C43" s="1">
        <v>800</v>
      </c>
      <c r="D43" s="4">
        <v>0</v>
      </c>
      <c r="E43" s="4">
        <f t="shared" si="2"/>
        <v>800</v>
      </c>
      <c r="F43" s="9">
        <v>0</v>
      </c>
      <c r="G43" s="4">
        <f t="shared" si="3"/>
        <v>800</v>
      </c>
    </row>
    <row r="44" spans="2:7">
      <c r="B44" s="1" t="s">
        <v>23</v>
      </c>
      <c r="C44" s="1">
        <v>221875</v>
      </c>
      <c r="D44" s="4">
        <v>250000</v>
      </c>
      <c r="E44" s="4">
        <f t="shared" si="2"/>
        <v>-28125</v>
      </c>
      <c r="F44" s="9">
        <v>230734.28</v>
      </c>
      <c r="G44" s="4">
        <f t="shared" si="3"/>
        <v>-8859.2799999999988</v>
      </c>
    </row>
    <row r="45" spans="2:7">
      <c r="B45" s="1" t="s">
        <v>24</v>
      </c>
      <c r="C45" s="1">
        <v>49375</v>
      </c>
      <c r="D45" s="4">
        <v>150000</v>
      </c>
      <c r="E45" s="4">
        <f t="shared" si="2"/>
        <v>-100625</v>
      </c>
      <c r="F45" s="9">
        <v>118470</v>
      </c>
      <c r="G45" s="4">
        <f t="shared" si="3"/>
        <v>-69095</v>
      </c>
    </row>
    <row r="46" spans="2:7">
      <c r="B46" s="1" t="s">
        <v>25</v>
      </c>
      <c r="C46" s="1">
        <v>0</v>
      </c>
      <c r="D46" s="4">
        <v>0</v>
      </c>
      <c r="E46" s="4">
        <f t="shared" si="2"/>
        <v>0</v>
      </c>
      <c r="F46" s="9">
        <v>0</v>
      </c>
      <c r="G46" s="4">
        <f t="shared" si="3"/>
        <v>0</v>
      </c>
    </row>
    <row r="47" spans="2:7">
      <c r="B47" s="1" t="s">
        <v>31</v>
      </c>
      <c r="C47" s="1">
        <v>7267.25</v>
      </c>
      <c r="D47" s="4">
        <v>10000</v>
      </c>
      <c r="E47" s="4">
        <f t="shared" si="2"/>
        <v>-2732.75</v>
      </c>
      <c r="F47" s="9">
        <v>7840</v>
      </c>
      <c r="G47" s="4">
        <f t="shared" si="3"/>
        <v>-572.75</v>
      </c>
    </row>
    <row r="48" spans="2:7">
      <c r="B48" s="1" t="s">
        <v>26</v>
      </c>
      <c r="C48" s="1">
        <v>656</v>
      </c>
      <c r="D48" s="4">
        <v>1000</v>
      </c>
      <c r="E48" s="4">
        <f t="shared" si="2"/>
        <v>-344</v>
      </c>
      <c r="F48" s="9">
        <v>354</v>
      </c>
      <c r="G48" s="4">
        <f t="shared" si="3"/>
        <v>302</v>
      </c>
    </row>
    <row r="49" spans="2:7">
      <c r="B49" s="1" t="s">
        <v>27</v>
      </c>
      <c r="C49" s="1">
        <v>3062.75</v>
      </c>
      <c r="D49" s="4">
        <v>3000</v>
      </c>
      <c r="E49" s="4">
        <f t="shared" si="2"/>
        <v>62.75</v>
      </c>
      <c r="F49" s="9">
        <v>2535.75</v>
      </c>
      <c r="G49" s="4">
        <f t="shared" si="3"/>
        <v>527</v>
      </c>
    </row>
    <row r="50" spans="2:7" s="9" customFormat="1">
      <c r="B50" s="10" t="s">
        <v>54</v>
      </c>
      <c r="C50" s="11">
        <v>50</v>
      </c>
      <c r="F50" s="9">
        <v>0</v>
      </c>
      <c r="G50" s="9">
        <f t="shared" si="3"/>
        <v>50</v>
      </c>
    </row>
    <row r="51" spans="2:7">
      <c r="B51" s="1" t="s">
        <v>28</v>
      </c>
      <c r="C51" s="1">
        <v>0</v>
      </c>
      <c r="D51" s="4">
        <v>0</v>
      </c>
      <c r="E51" s="4">
        <f t="shared" si="2"/>
        <v>0</v>
      </c>
      <c r="F51" s="9">
        <v>350</v>
      </c>
      <c r="G51" s="4">
        <f t="shared" si="3"/>
        <v>-350</v>
      </c>
    </row>
    <row r="52" spans="2:7" s="2" customFormat="1">
      <c r="B52" s="6" t="s">
        <v>32</v>
      </c>
      <c r="C52" s="6">
        <f>SUM(C38:C51)</f>
        <v>299416.90000000002</v>
      </c>
      <c r="D52" s="6">
        <f>SUM(D38:D51)</f>
        <v>487000</v>
      </c>
      <c r="E52" s="6">
        <f>C52-D52</f>
        <v>-187583.09999999998</v>
      </c>
      <c r="F52" s="6">
        <f>SUM(F38:F51)</f>
        <v>388928.91000000003</v>
      </c>
      <c r="G52" s="6">
        <f>C52-F52</f>
        <v>-89512.010000000009</v>
      </c>
    </row>
    <row r="53" spans="2:7">
      <c r="D53" s="4">
        <v>0</v>
      </c>
      <c r="F53" s="9"/>
    </row>
    <row r="54" spans="2:7" s="2" customFormat="1">
      <c r="B54" s="6" t="s">
        <v>33</v>
      </c>
      <c r="C54" s="6">
        <f>C35-C52</f>
        <v>171686.09999999998</v>
      </c>
      <c r="D54" s="6">
        <f>D35-D52</f>
        <v>-20000</v>
      </c>
      <c r="E54" s="6">
        <f>C54-D54</f>
        <v>191686.09999999998</v>
      </c>
      <c r="F54" s="6">
        <f>F35-F52</f>
        <v>19040.089999999967</v>
      </c>
      <c r="G54" s="6">
        <f>C54-F54</f>
        <v>152646.01</v>
      </c>
    </row>
    <row r="57" spans="2:7" s="3" customFormat="1"/>
    <row r="62" spans="2:7" s="3" customFormat="1"/>
    <row r="63" spans="2:7" s="3" customFormat="1"/>
  </sheetData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Nærsnes Vel</vt:lpstr>
      <vt:lpstr>Nærsnes Veilag</vt:lpstr>
      <vt:lpstr>Nærsnes Vei og Veilag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Bustnes, Øyvind</dc:creator>
  <cp:lastModifiedBy>Gunnar Volden</cp:lastModifiedBy>
  <cp:lastPrinted>2020-03-05T17:14:52Z</cp:lastPrinted>
  <dcterms:created xsi:type="dcterms:W3CDTF">2019-02-17T18:08:01Z</dcterms:created>
  <dcterms:modified xsi:type="dcterms:W3CDTF">2022-06-12T21:23:33Z</dcterms:modified>
</cp:coreProperties>
</file>