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UBF\"/>
    </mc:Choice>
  </mc:AlternateContent>
  <xr:revisionPtr revIDLastSave="0" documentId="13_ncr:1_{7740EA5F-E196-4500-8BD7-4D1DAEF67D89}" xr6:coauthVersionLast="47" xr6:coauthVersionMax="47" xr10:uidLastSave="{00000000-0000-0000-0000-000000000000}"/>
  <bookViews>
    <workbookView xWindow="-110" yWindow="-110" windowWidth="19420" windowHeight="10300" activeTab="1" xr2:uid="{00C16886-9C3E-4840-BE1A-654E31A57C51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1" i="2" l="1"/>
  <c r="H11" i="1"/>
  <c r="I10" i="1"/>
  <c r="I9" i="1"/>
  <c r="I8" i="1"/>
  <c r="I7" i="1"/>
  <c r="I6" i="1"/>
  <c r="B15" i="2"/>
  <c r="B9" i="2"/>
  <c r="B12" i="2"/>
  <c r="B5" i="2"/>
  <c r="C6" i="2" s="1"/>
  <c r="C31" i="2"/>
  <c r="C39" i="2"/>
  <c r="D8" i="1"/>
  <c r="D10" i="1"/>
  <c r="D9" i="1"/>
  <c r="D7" i="1"/>
  <c r="D6" i="1"/>
  <c r="C11" i="1"/>
  <c r="I11" i="1" l="1"/>
  <c r="C46" i="2"/>
  <c r="C16" i="2"/>
  <c r="D11" i="1"/>
  <c r="C20" i="2" l="1"/>
  <c r="B18" i="2"/>
</calcChain>
</file>

<file path=xl/sharedStrings.xml><?xml version="1.0" encoding="utf-8"?>
<sst xmlns="http://schemas.openxmlformats.org/spreadsheetml/2006/main" count="54" uniqueCount="41">
  <si>
    <t>Størrelse</t>
  </si>
  <si>
    <t>Antall</t>
  </si>
  <si>
    <t>Inntekter</t>
  </si>
  <si>
    <t>Dugnadsgebyr /Andre inntekter</t>
  </si>
  <si>
    <t>Sum inntekter</t>
  </si>
  <si>
    <t>Utgifter</t>
  </si>
  <si>
    <t>Forsikringer</t>
  </si>
  <si>
    <t>Sum utgifter</t>
  </si>
  <si>
    <t>Vedlikehold Marina</t>
  </si>
  <si>
    <t>Budsjett - prognose, 2022</t>
  </si>
  <si>
    <t>Saldo bank 1/1 2022</t>
  </si>
  <si>
    <t>Resultat 2022 (Inntekt - Utgift)</t>
  </si>
  <si>
    <t>Kontingenter 2022 innklusiv foreslått økning</t>
  </si>
  <si>
    <t>Pontona - vedlikehold og justering av indre betongbrygge</t>
  </si>
  <si>
    <t>Generelt bryggevedlikehold</t>
  </si>
  <si>
    <t>Saldo bank 1/1 2021</t>
  </si>
  <si>
    <t>Ekstra innbetaling</t>
  </si>
  <si>
    <t>Resultat 2021 (Inntekt - Utgift)</t>
  </si>
  <si>
    <t xml:space="preserve">Pontona </t>
  </si>
  <si>
    <t xml:space="preserve">Telebryggen </t>
  </si>
  <si>
    <t xml:space="preserve"> Småthavner AS</t>
  </si>
  <si>
    <t>Annet</t>
  </si>
  <si>
    <t>Saldo prognose, bank pr 31/12 2022</t>
  </si>
  <si>
    <t>Administrasjon (Bank, IT, Styreutgifter, mm)</t>
  </si>
  <si>
    <t>Administrasjon (IT, Bank, Styret, mm)</t>
  </si>
  <si>
    <t>Korreksjon pga årsskifte-forskyvninger</t>
  </si>
  <si>
    <t>Kontantregnskap 2021</t>
  </si>
  <si>
    <t>F.eks til sen kontingent, plasskjøp-salg, osv.</t>
  </si>
  <si>
    <t>Kontingenter 2021</t>
  </si>
  <si>
    <t>Overføring Vellet -kommunale avgifter og strøm 2018,2019,2020,2021</t>
  </si>
  <si>
    <t>Saldo bank pr 31/12 2021</t>
  </si>
  <si>
    <t>Plassoversikt - årlig kontingenter</t>
  </si>
  <si>
    <t>kontingent</t>
  </si>
  <si>
    <t>Sum</t>
  </si>
  <si>
    <t>Sum kontingenter</t>
  </si>
  <si>
    <t>Kontingent pr 2021</t>
  </si>
  <si>
    <t>Kontingent pr 2022 etter vedtak i årsmøtet</t>
  </si>
  <si>
    <t>Plasspris</t>
  </si>
  <si>
    <t>Plasspriser ved innløsning/salg</t>
  </si>
  <si>
    <t>Prisene ble oppjustert med 3.500 nok pr plass etter ekstraordinær innbetaling i 2021</t>
  </si>
  <si>
    <t>Styreweb, SMS, Internett, mm - 3690 og Bank, styreutgifter -4700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</si>
</sst>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.5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3" fontId="6" fillId="2" borderId="0" xfId="0" applyNumberFormat="1" applyFont="1" applyFill="1" applyAlignment="1">
      <alignment vertical="center" wrapText="1"/>
    </xf>
    <xf numFmtId="164" fontId="3" fillId="2" borderId="0" xfId="1" applyFont="1" applyFill="1" applyAlignment="1">
      <alignment vertical="center" wrapText="1"/>
    </xf>
    <xf numFmtId="164" fontId="2" fillId="0" borderId="0" xfId="1" applyFont="1"/>
    <xf numFmtId="165" fontId="7" fillId="2" borderId="0" xfId="1" applyNumberFormat="1" applyFont="1" applyFill="1" applyAlignment="1">
      <alignment horizontal="right" vertical="center" wrapText="1"/>
    </xf>
    <xf numFmtId="165" fontId="8" fillId="0" borderId="0" xfId="0" applyNumberFormat="1" applyFont="1"/>
    <xf numFmtId="3" fontId="2" fillId="0" borderId="0" xfId="0" applyNumberFormat="1" applyFont="1"/>
    <xf numFmtId="0" fontId="9" fillId="0" borderId="0" xfId="0" applyFont="1" applyAlignment="1">
      <alignment wrapText="1"/>
    </xf>
    <xf numFmtId="3" fontId="7" fillId="2" borderId="0" xfId="0" applyNumberFormat="1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11" fillId="3" borderId="0" xfId="0" applyFont="1" applyFill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422C-C90E-405F-98C8-CB112030130C}">
  <dimension ref="A2:I26"/>
  <sheetViews>
    <sheetView workbookViewId="0">
      <selection activeCell="E6" sqref="E6"/>
    </sheetView>
  </sheetViews>
  <sheetFormatPr baseColWidth="10" defaultRowHeight="14.5" x14ac:dyDescent="0.35"/>
  <cols>
    <col min="1" max="1" width="13.54296875" customWidth="1"/>
    <col min="2" max="2" width="13" customWidth="1"/>
    <col min="3" max="3" width="14.453125" customWidth="1"/>
  </cols>
  <sheetData>
    <row r="2" spans="1:9" x14ac:dyDescent="0.35">
      <c r="A2" s="18" t="s">
        <v>31</v>
      </c>
      <c r="B2" s="18"/>
      <c r="C2" s="18"/>
      <c r="D2" s="16"/>
      <c r="E2" s="16"/>
      <c r="F2" s="16"/>
      <c r="G2" s="16"/>
      <c r="H2" s="16"/>
      <c r="I2" s="16"/>
    </row>
    <row r="3" spans="1:9" x14ac:dyDescent="0.35">
      <c r="A3" s="16"/>
      <c r="B3" s="16"/>
      <c r="C3" s="16"/>
      <c r="D3" s="16"/>
      <c r="E3" s="16"/>
      <c r="F3" s="16"/>
      <c r="G3" s="16"/>
      <c r="H3" s="16"/>
      <c r="I3" s="16"/>
    </row>
    <row r="4" spans="1:9" x14ac:dyDescent="0.35">
      <c r="A4" s="16" t="s">
        <v>35</v>
      </c>
      <c r="B4" s="16"/>
      <c r="C4" s="16"/>
      <c r="D4" s="16"/>
      <c r="E4" s="16"/>
      <c r="F4" s="16" t="s">
        <v>36</v>
      </c>
      <c r="G4" s="16"/>
      <c r="H4" s="16"/>
      <c r="I4" s="16"/>
    </row>
    <row r="5" spans="1:9" s="1" customFormat="1" x14ac:dyDescent="0.35">
      <c r="A5" s="17" t="s">
        <v>0</v>
      </c>
      <c r="B5" s="17" t="s">
        <v>32</v>
      </c>
      <c r="C5" s="17" t="s">
        <v>1</v>
      </c>
      <c r="D5" s="17" t="s">
        <v>33</v>
      </c>
      <c r="E5" s="17"/>
      <c r="F5" s="17" t="s">
        <v>0</v>
      </c>
      <c r="G5" s="17" t="s">
        <v>32</v>
      </c>
      <c r="H5" s="17" t="s">
        <v>1</v>
      </c>
      <c r="I5" s="17" t="s">
        <v>33</v>
      </c>
    </row>
    <row r="6" spans="1:9" x14ac:dyDescent="0.35">
      <c r="A6" s="16">
        <v>2.5</v>
      </c>
      <c r="B6" s="16">
        <v>4325</v>
      </c>
      <c r="C6" s="16">
        <v>11</v>
      </c>
      <c r="D6" s="16">
        <f>B6*C6</f>
        <v>47575</v>
      </c>
      <c r="E6" s="16"/>
      <c r="F6" s="16">
        <v>2.5</v>
      </c>
      <c r="G6" s="16">
        <v>5075</v>
      </c>
      <c r="H6" s="16">
        <v>11</v>
      </c>
      <c r="I6" s="16">
        <f>G6*H6</f>
        <v>55825</v>
      </c>
    </row>
    <row r="7" spans="1:9" x14ac:dyDescent="0.35">
      <c r="A7" s="16">
        <v>3</v>
      </c>
      <c r="B7" s="16">
        <v>4990</v>
      </c>
      <c r="C7" s="16">
        <v>22</v>
      </c>
      <c r="D7" s="16">
        <f>B7*C7</f>
        <v>109780</v>
      </c>
      <c r="E7" s="16"/>
      <c r="F7" s="16">
        <v>3</v>
      </c>
      <c r="G7" s="16">
        <v>5890</v>
      </c>
      <c r="H7" s="16">
        <v>22</v>
      </c>
      <c r="I7" s="16">
        <f>G7*H7</f>
        <v>129580</v>
      </c>
    </row>
    <row r="8" spans="1:9" x14ac:dyDescent="0.35">
      <c r="A8" s="16">
        <v>3.5</v>
      </c>
      <c r="B8" s="16">
        <v>5655</v>
      </c>
      <c r="C8" s="16">
        <v>11</v>
      </c>
      <c r="D8" s="16">
        <f>B8*C8</f>
        <v>62205</v>
      </c>
      <c r="E8" s="16"/>
      <c r="F8" s="16">
        <v>3.5</v>
      </c>
      <c r="G8" s="16">
        <v>6705</v>
      </c>
      <c r="H8" s="16">
        <v>11</v>
      </c>
      <c r="I8" s="16">
        <f>G8*H8</f>
        <v>73755</v>
      </c>
    </row>
    <row r="9" spans="1:9" x14ac:dyDescent="0.35">
      <c r="A9" s="16">
        <v>4</v>
      </c>
      <c r="B9" s="16">
        <v>6320</v>
      </c>
      <c r="C9" s="16">
        <v>7</v>
      </c>
      <c r="D9" s="16">
        <f>B9*C9</f>
        <v>44240</v>
      </c>
      <c r="E9" s="16"/>
      <c r="F9" s="16">
        <v>4</v>
      </c>
      <c r="G9" s="16">
        <v>7520</v>
      </c>
      <c r="H9" s="16">
        <v>7</v>
      </c>
      <c r="I9" s="16">
        <f>G9*H9</f>
        <v>52640</v>
      </c>
    </row>
    <row r="10" spans="1:9" x14ac:dyDescent="0.35">
      <c r="A10" s="16">
        <v>4.5</v>
      </c>
      <c r="B10" s="16">
        <v>6985</v>
      </c>
      <c r="C10" s="16">
        <v>2</v>
      </c>
      <c r="D10" s="16">
        <f>B10*C10</f>
        <v>13970</v>
      </c>
      <c r="E10" s="16"/>
      <c r="F10" s="16">
        <v>4.5</v>
      </c>
      <c r="G10" s="16">
        <v>8335</v>
      </c>
      <c r="H10" s="16">
        <v>2</v>
      </c>
      <c r="I10" s="16">
        <f>G10*H10</f>
        <v>16670</v>
      </c>
    </row>
    <row r="11" spans="1:9" x14ac:dyDescent="0.35">
      <c r="A11" s="16" t="s">
        <v>34</v>
      </c>
      <c r="B11" s="16"/>
      <c r="C11" s="16">
        <f>SUM(C6:C10)</f>
        <v>53</v>
      </c>
      <c r="D11" s="16">
        <f>SUM(D6:D10)</f>
        <v>277770</v>
      </c>
      <c r="E11" s="16"/>
      <c r="F11" s="16" t="s">
        <v>34</v>
      </c>
      <c r="G11" s="16"/>
      <c r="H11" s="16">
        <f>SUM(H6:H10)</f>
        <v>53</v>
      </c>
      <c r="I11" s="16">
        <f>SUM(I6:I10)</f>
        <v>328470</v>
      </c>
    </row>
    <row r="12" spans="1:9" x14ac:dyDescent="0.35">
      <c r="A12" s="16"/>
      <c r="B12" s="16"/>
      <c r="C12" s="16"/>
      <c r="D12" s="16"/>
      <c r="E12" s="16"/>
      <c r="F12" s="16"/>
      <c r="G12" s="16"/>
      <c r="H12" s="16"/>
      <c r="I12" s="16"/>
    </row>
    <row r="13" spans="1:9" x14ac:dyDescent="0.35">
      <c r="A13" s="16"/>
      <c r="B13" s="16"/>
      <c r="C13" s="16"/>
      <c r="D13" s="16"/>
      <c r="E13" s="16"/>
      <c r="F13" s="16"/>
      <c r="G13" s="16"/>
      <c r="H13" s="16"/>
      <c r="I13" s="16"/>
    </row>
    <row r="14" spans="1:9" x14ac:dyDescent="0.35">
      <c r="A14" s="18" t="s">
        <v>38</v>
      </c>
      <c r="B14" s="18"/>
      <c r="C14" s="16"/>
      <c r="D14" s="16"/>
      <c r="E14" s="16"/>
      <c r="F14" s="16"/>
      <c r="G14" s="16"/>
      <c r="H14" s="16"/>
      <c r="I14" s="16"/>
    </row>
    <row r="15" spans="1:9" x14ac:dyDescent="0.35">
      <c r="A15" s="16" t="s">
        <v>39</v>
      </c>
      <c r="B15" s="16"/>
      <c r="C15" s="16"/>
      <c r="D15" s="16"/>
      <c r="E15" s="16"/>
      <c r="F15" s="16"/>
      <c r="G15" s="16"/>
      <c r="H15" s="16"/>
      <c r="I15" s="16"/>
    </row>
    <row r="16" spans="1:9" x14ac:dyDescent="0.35">
      <c r="A16" s="16"/>
      <c r="B16" s="16"/>
      <c r="C16" s="16"/>
      <c r="D16" s="16"/>
      <c r="E16" s="16"/>
      <c r="F16" s="16"/>
      <c r="G16" s="16"/>
      <c r="H16" s="16"/>
      <c r="I16" s="16"/>
    </row>
    <row r="17" spans="1:9" x14ac:dyDescent="0.35">
      <c r="A17" s="17" t="s">
        <v>0</v>
      </c>
      <c r="B17" s="16" t="s">
        <v>37</v>
      </c>
      <c r="C17" s="16"/>
      <c r="D17" s="16"/>
      <c r="E17" s="16"/>
      <c r="F17" s="16"/>
      <c r="G17" s="16"/>
      <c r="H17" s="16"/>
      <c r="I17" s="16"/>
    </row>
    <row r="18" spans="1:9" x14ac:dyDescent="0.35">
      <c r="A18" s="16">
        <v>2.5</v>
      </c>
      <c r="B18" s="16">
        <v>61750</v>
      </c>
      <c r="C18" s="16"/>
      <c r="D18" s="16"/>
      <c r="E18" s="16"/>
      <c r="F18" s="16"/>
      <c r="G18" s="16"/>
      <c r="H18" s="16"/>
      <c r="I18" s="16"/>
    </row>
    <row r="19" spans="1:9" x14ac:dyDescent="0.35">
      <c r="A19" s="16">
        <v>3</v>
      </c>
      <c r="B19" s="16">
        <v>66900</v>
      </c>
      <c r="C19" s="16"/>
      <c r="D19" s="16"/>
      <c r="E19" s="16"/>
      <c r="F19" s="16"/>
      <c r="G19" s="16"/>
      <c r="H19" s="16"/>
      <c r="I19" s="16"/>
    </row>
    <row r="20" spans="1:9" x14ac:dyDescent="0.35">
      <c r="A20" s="16">
        <v>3.5</v>
      </c>
      <c r="B20" s="16">
        <v>72050</v>
      </c>
      <c r="C20" s="16"/>
      <c r="D20" s="16"/>
      <c r="E20" s="16"/>
      <c r="F20" s="16"/>
      <c r="G20" s="16"/>
      <c r="H20" s="16"/>
      <c r="I20" s="16"/>
    </row>
    <row r="21" spans="1:9" x14ac:dyDescent="0.35">
      <c r="A21" s="16">
        <v>4</v>
      </c>
      <c r="B21" s="16">
        <v>77200</v>
      </c>
      <c r="C21" s="16"/>
      <c r="D21" s="16"/>
      <c r="E21" s="16"/>
      <c r="F21" s="16"/>
      <c r="G21" s="16"/>
      <c r="H21" s="16"/>
      <c r="I21" s="16"/>
    </row>
    <row r="22" spans="1:9" x14ac:dyDescent="0.35">
      <c r="A22" s="16">
        <v>4.5</v>
      </c>
      <c r="B22" s="16">
        <v>81855</v>
      </c>
      <c r="C22" s="16"/>
      <c r="D22" s="16"/>
      <c r="E22" s="16"/>
      <c r="F22" s="16"/>
      <c r="G22" s="16"/>
      <c r="H22" s="16"/>
      <c r="I22" s="16"/>
    </row>
    <row r="23" spans="1:9" x14ac:dyDescent="0.35">
      <c r="A23" s="16"/>
      <c r="B23" s="16"/>
      <c r="C23" s="16"/>
      <c r="D23" s="16"/>
      <c r="E23" s="16"/>
      <c r="F23" s="16"/>
      <c r="G23" s="16"/>
      <c r="H23" s="16"/>
      <c r="I23" s="16"/>
    </row>
    <row r="24" spans="1:9" x14ac:dyDescent="0.35">
      <c r="A24" s="16"/>
      <c r="B24" s="16"/>
      <c r="C24" s="16"/>
      <c r="D24" s="16"/>
      <c r="E24" s="16"/>
      <c r="F24" s="16"/>
      <c r="G24" s="16"/>
      <c r="H24" s="16"/>
      <c r="I24" s="16"/>
    </row>
    <row r="25" spans="1:9" x14ac:dyDescent="0.35">
      <c r="A25" s="16"/>
      <c r="B25" s="16"/>
      <c r="C25" s="16"/>
      <c r="D25" s="16"/>
      <c r="E25" s="16"/>
      <c r="F25" s="16"/>
      <c r="G25" s="16"/>
      <c r="H25" s="16"/>
      <c r="I25" s="16"/>
    </row>
    <row r="26" spans="1:9" x14ac:dyDescent="0.35">
      <c r="A26" s="16"/>
      <c r="B26" s="16"/>
      <c r="C26" s="16"/>
      <c r="D26" s="16"/>
      <c r="E26" s="16"/>
      <c r="F26" s="16"/>
      <c r="G26" s="16"/>
      <c r="H26" s="16"/>
      <c r="I26" s="16"/>
    </row>
  </sheetData>
  <pageMargins left="0.7" right="0.7" top="0.75" bottom="0.75" header="0.3" footer="0.3"/>
  <pageSetup paperSize="9" orientation="portrait" r:id="rId1"/>
  <headerFooter>
    <oddFooter>&amp;R&amp;1#&amp;"Calibri"&amp;10&amp;K000000Sensitivitet: Begrenset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91E42-0988-4AD4-9F3A-7AE8D09134B4}">
  <dimension ref="A1:J46"/>
  <sheetViews>
    <sheetView tabSelected="1" topLeftCell="B13" zoomScale="140" zoomScaleNormal="140" workbookViewId="0">
      <selection activeCell="H9" sqref="H9"/>
    </sheetView>
  </sheetViews>
  <sheetFormatPr baseColWidth="10" defaultColWidth="12.54296875" defaultRowHeight="13" x14ac:dyDescent="0.3"/>
  <cols>
    <col min="1" max="1" width="48.1796875" style="2" customWidth="1"/>
    <col min="2" max="2" width="10.81640625" style="9" customWidth="1"/>
    <col min="3" max="3" width="14.54296875" style="2" customWidth="1"/>
    <col min="4" max="4" width="9.453125" style="2" customWidth="1"/>
    <col min="5" max="6" width="12.54296875" style="2"/>
    <col min="7" max="7" width="24.26953125" style="2" customWidth="1"/>
    <col min="8" max="16384" width="12.54296875" style="2"/>
  </cols>
  <sheetData>
    <row r="1" spans="1:10" ht="32.25" customHeight="1" x14ac:dyDescent="0.3">
      <c r="A1" s="3" t="s">
        <v>26</v>
      </c>
      <c r="B1" s="8"/>
      <c r="C1" s="4"/>
    </row>
    <row r="2" spans="1:10" ht="20.25" customHeight="1" x14ac:dyDescent="0.3">
      <c r="A2" s="5" t="s">
        <v>15</v>
      </c>
      <c r="B2" s="10"/>
      <c r="C2" s="7">
        <v>21247</v>
      </c>
    </row>
    <row r="3" spans="1:10" ht="18.75" customHeight="1" x14ac:dyDescent="0.3">
      <c r="A3" s="3" t="s">
        <v>2</v>
      </c>
      <c r="B3" s="10"/>
      <c r="C3" s="6"/>
    </row>
    <row r="4" spans="1:10" x14ac:dyDescent="0.3">
      <c r="A4" s="6" t="s">
        <v>28</v>
      </c>
      <c r="B4" s="10">
        <v>277105</v>
      </c>
      <c r="C4" s="6"/>
    </row>
    <row r="5" spans="1:10" x14ac:dyDescent="0.3">
      <c r="A5" s="6" t="s">
        <v>16</v>
      </c>
      <c r="B5" s="10">
        <f>3500*53</f>
        <v>185500</v>
      </c>
      <c r="C5" s="6"/>
    </row>
    <row r="6" spans="1:10" x14ac:dyDescent="0.3">
      <c r="A6" s="5" t="s">
        <v>4</v>
      </c>
      <c r="B6" s="5"/>
      <c r="C6" s="7">
        <f>SUM(B4:B5)</f>
        <v>462605</v>
      </c>
    </row>
    <row r="7" spans="1:10" x14ac:dyDescent="0.3">
      <c r="A7" s="5"/>
      <c r="B7" s="10"/>
      <c r="C7" s="7"/>
    </row>
    <row r="8" spans="1:10" ht="15.5" x14ac:dyDescent="0.3">
      <c r="A8" s="3" t="s">
        <v>5</v>
      </c>
      <c r="B8" s="10"/>
      <c r="C8" s="6"/>
    </row>
    <row r="9" spans="1:10" x14ac:dyDescent="0.3">
      <c r="A9" s="6" t="s">
        <v>23</v>
      </c>
      <c r="B9" s="10">
        <f>-3690-4700</f>
        <v>-8390</v>
      </c>
      <c r="C9" s="6"/>
      <c r="E9" s="2" t="s">
        <v>40</v>
      </c>
    </row>
    <row r="10" spans="1:10" x14ac:dyDescent="0.3">
      <c r="A10" s="6" t="s">
        <v>6</v>
      </c>
      <c r="B10" s="10">
        <v>-26407</v>
      </c>
      <c r="C10" s="6"/>
      <c r="J10" s="12"/>
    </row>
    <row r="11" spans="1:10" x14ac:dyDescent="0.3">
      <c r="A11" s="5" t="s">
        <v>8</v>
      </c>
      <c r="B11" s="10"/>
      <c r="C11" s="6"/>
    </row>
    <row r="12" spans="1:10" x14ac:dyDescent="0.3">
      <c r="A12" s="6" t="s">
        <v>18</v>
      </c>
      <c r="B12" s="10">
        <f>-286146-82500</f>
        <v>-368646</v>
      </c>
      <c r="C12" s="6"/>
    </row>
    <row r="13" spans="1:10" x14ac:dyDescent="0.3">
      <c r="A13" s="6" t="s">
        <v>19</v>
      </c>
      <c r="B13" s="10">
        <v>-3491</v>
      </c>
      <c r="C13" s="6"/>
    </row>
    <row r="14" spans="1:10" x14ac:dyDescent="0.3">
      <c r="A14" s="6" t="s">
        <v>20</v>
      </c>
      <c r="B14" s="10">
        <v>-3244</v>
      </c>
      <c r="C14" s="6"/>
    </row>
    <row r="15" spans="1:10" x14ac:dyDescent="0.3">
      <c r="A15" s="6" t="s">
        <v>21</v>
      </c>
      <c r="B15" s="10">
        <f>-2896-1397</f>
        <v>-4293</v>
      </c>
      <c r="C15" s="6"/>
      <c r="G15" s="11"/>
    </row>
    <row r="16" spans="1:10" x14ac:dyDescent="0.3">
      <c r="A16" s="5" t="s">
        <v>7</v>
      </c>
      <c r="B16" s="10"/>
      <c r="C16" s="7">
        <f>SUM(B8:B15)</f>
        <v>-414471</v>
      </c>
    </row>
    <row r="17" spans="1:8" x14ac:dyDescent="0.3">
      <c r="A17" s="5"/>
      <c r="B17" s="10"/>
      <c r="C17" s="7"/>
      <c r="E17" s="12"/>
    </row>
    <row r="18" spans="1:8" x14ac:dyDescent="0.3">
      <c r="A18" s="6" t="s">
        <v>17</v>
      </c>
      <c r="B18" s="14">
        <f>C6+C16</f>
        <v>48134</v>
      </c>
      <c r="C18" s="14"/>
      <c r="H18" s="12"/>
    </row>
    <row r="19" spans="1:8" x14ac:dyDescent="0.3">
      <c r="A19" s="6"/>
      <c r="B19" s="10"/>
      <c r="C19" s="14"/>
      <c r="H19" s="12"/>
    </row>
    <row r="20" spans="1:8" x14ac:dyDescent="0.3">
      <c r="A20" s="6" t="s">
        <v>25</v>
      </c>
      <c r="B20" s="10"/>
      <c r="C20" s="14">
        <f>C23-(C16+C6+C2)</f>
        <v>-1365</v>
      </c>
      <c r="H20" s="12"/>
    </row>
    <row r="21" spans="1:8" x14ac:dyDescent="0.3">
      <c r="A21" s="15" t="s">
        <v>27</v>
      </c>
      <c r="B21" s="10"/>
      <c r="C21" s="7"/>
    </row>
    <row r="22" spans="1:8" x14ac:dyDescent="0.3">
      <c r="A22" s="15"/>
      <c r="B22" s="10"/>
      <c r="C22" s="7"/>
    </row>
    <row r="23" spans="1:8" x14ac:dyDescent="0.3">
      <c r="A23" s="5" t="s">
        <v>30</v>
      </c>
      <c r="B23" s="10"/>
      <c r="C23" s="7">
        <v>68016</v>
      </c>
      <c r="E23" s="12"/>
    </row>
    <row r="24" spans="1:8" x14ac:dyDescent="0.3">
      <c r="A24" s="13"/>
      <c r="E24" s="12"/>
    </row>
    <row r="26" spans="1:8" ht="15.5" x14ac:dyDescent="0.3">
      <c r="A26" s="3" t="s">
        <v>9</v>
      </c>
      <c r="B26" s="8"/>
      <c r="C26" s="4"/>
    </row>
    <row r="27" spans="1:8" ht="21" customHeight="1" x14ac:dyDescent="0.3">
      <c r="A27" s="5" t="s">
        <v>10</v>
      </c>
      <c r="B27" s="10"/>
      <c r="C27" s="7">
        <v>68016</v>
      </c>
    </row>
    <row r="28" spans="1:8" ht="20.25" customHeight="1" x14ac:dyDescent="0.3">
      <c r="A28" s="3" t="s">
        <v>2</v>
      </c>
      <c r="B28" s="10"/>
      <c r="C28" s="6"/>
    </row>
    <row r="29" spans="1:8" x14ac:dyDescent="0.3">
      <c r="A29" s="6" t="s">
        <v>12</v>
      </c>
      <c r="B29" s="10">
        <v>328470</v>
      </c>
      <c r="C29" s="6"/>
    </row>
    <row r="30" spans="1:8" x14ac:dyDescent="0.3">
      <c r="A30" s="6" t="s">
        <v>3</v>
      </c>
      <c r="B30" s="10">
        <v>0</v>
      </c>
      <c r="C30" s="6"/>
    </row>
    <row r="31" spans="1:8" x14ac:dyDescent="0.3">
      <c r="A31" s="5" t="s">
        <v>4</v>
      </c>
      <c r="B31" s="10"/>
      <c r="C31" s="7">
        <f>SUM(B29:B30)</f>
        <v>328470</v>
      </c>
    </row>
    <row r="32" spans="1:8" x14ac:dyDescent="0.3">
      <c r="A32" s="5"/>
      <c r="B32" s="10"/>
      <c r="C32" s="7"/>
    </row>
    <row r="33" spans="1:3" ht="15.5" x14ac:dyDescent="0.3">
      <c r="A33" s="3" t="s">
        <v>5</v>
      </c>
      <c r="B33" s="10"/>
      <c r="C33" s="6"/>
    </row>
    <row r="34" spans="1:3" x14ac:dyDescent="0.3">
      <c r="A34" s="6" t="s">
        <v>24</v>
      </c>
      <c r="B34" s="10">
        <v>-9000</v>
      </c>
      <c r="C34" s="6"/>
    </row>
    <row r="35" spans="1:3" x14ac:dyDescent="0.3">
      <c r="A35" s="6" t="s">
        <v>6</v>
      </c>
      <c r="B35" s="10">
        <v>-28000</v>
      </c>
      <c r="C35" s="6"/>
    </row>
    <row r="36" spans="1:3" x14ac:dyDescent="0.3">
      <c r="A36" s="6" t="s">
        <v>13</v>
      </c>
      <c r="B36" s="10">
        <v>-50200</v>
      </c>
      <c r="C36" s="6"/>
    </row>
    <row r="37" spans="1:3" x14ac:dyDescent="0.3">
      <c r="A37" s="6" t="s">
        <v>14</v>
      </c>
      <c r="B37" s="10">
        <v>-25000</v>
      </c>
      <c r="C37" s="6"/>
    </row>
    <row r="38" spans="1:3" ht="26" x14ac:dyDescent="0.3">
      <c r="A38" s="6" t="s">
        <v>29</v>
      </c>
      <c r="B38" s="10">
        <v>-57539</v>
      </c>
      <c r="C38" s="6"/>
    </row>
    <row r="39" spans="1:3" x14ac:dyDescent="0.3">
      <c r="A39" s="5" t="s">
        <v>7</v>
      </c>
      <c r="B39" s="10"/>
      <c r="C39" s="7">
        <f>SUM(B34:B38)</f>
        <v>-169739</v>
      </c>
    </row>
    <row r="40" spans="1:3" x14ac:dyDescent="0.3">
      <c r="A40" s="5"/>
      <c r="B40" s="10"/>
      <c r="C40" s="7"/>
    </row>
    <row r="41" spans="1:3" x14ac:dyDescent="0.3">
      <c r="A41" s="6" t="s">
        <v>11</v>
      </c>
      <c r="B41" s="7"/>
      <c r="C41" s="7">
        <f>C31+C39</f>
        <v>158731</v>
      </c>
    </row>
    <row r="42" spans="1:3" x14ac:dyDescent="0.3">
      <c r="A42" s="5"/>
      <c r="B42" s="10"/>
      <c r="C42" s="7"/>
    </row>
    <row r="43" spans="1:3" x14ac:dyDescent="0.3">
      <c r="A43" s="6" t="s">
        <v>25</v>
      </c>
      <c r="B43" s="10"/>
      <c r="C43" s="7">
        <v>0</v>
      </c>
    </row>
    <row r="44" spans="1:3" x14ac:dyDescent="0.3">
      <c r="A44" s="15" t="s">
        <v>27</v>
      </c>
      <c r="B44" s="10"/>
      <c r="C44" s="7"/>
    </row>
    <row r="45" spans="1:3" x14ac:dyDescent="0.3">
      <c r="A45" s="15"/>
      <c r="B45" s="10"/>
      <c r="C45" s="7"/>
    </row>
    <row r="46" spans="1:3" x14ac:dyDescent="0.3">
      <c r="A46" s="5" t="s">
        <v>22</v>
      </c>
      <c r="B46" s="10"/>
      <c r="C46" s="7">
        <f>C27+C31+C39</f>
        <v>226747</v>
      </c>
    </row>
  </sheetData>
  <pageMargins left="0.7" right="0.7" top="0.75" bottom="0.75" header="0.3" footer="0.3"/>
  <pageSetup orientation="portrait" r:id="rId1"/>
  <headerFooter>
    <oddFooter>&amp;R&amp;1#&amp;"Calibri"&amp;10&amp;K000000Sensitivitet: Begrenset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Sturla Holand</dc:creator>
  <cp:lastModifiedBy>Bruker</cp:lastModifiedBy>
  <dcterms:created xsi:type="dcterms:W3CDTF">2021-03-07T18:56:25Z</dcterms:created>
  <dcterms:modified xsi:type="dcterms:W3CDTF">2022-04-27T13:33:55Z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c6ce320-c847-47fd-9f03-e40212ed4ed7_Enabled">
    <vt:lpwstr>true</vt:lpwstr>
  </property>
  <property fmtid="{D5CDD505-2E9C-101B-9397-08002B2CF9AE}" pid="3" name="MSIP_Label_6c6ce320-c847-47fd-9f03-e40212ed4ed7_SetDate">
    <vt:lpwstr>2021-03-08T12:34:25Z</vt:lpwstr>
  </property>
  <property fmtid="{D5CDD505-2E9C-101B-9397-08002B2CF9AE}" pid="4" name="MSIP_Label_6c6ce320-c847-47fd-9f03-e40212ed4ed7_Method">
    <vt:lpwstr>Standard</vt:lpwstr>
  </property>
  <property fmtid="{D5CDD505-2E9C-101B-9397-08002B2CF9AE}" pid="5" name="MSIP_Label_6c6ce320-c847-47fd-9f03-e40212ed4ed7_Name">
    <vt:lpwstr>Intern</vt:lpwstr>
  </property>
  <property fmtid="{D5CDD505-2E9C-101B-9397-08002B2CF9AE}" pid="6" name="MSIP_Label_6c6ce320-c847-47fd-9f03-e40212ed4ed7_SiteId">
    <vt:lpwstr>67508d80-2b69-484e-ab62-ab263ca94733</vt:lpwstr>
  </property>
  <property fmtid="{D5CDD505-2E9C-101B-9397-08002B2CF9AE}" pid="7" name="MSIP_Label_6c6ce320-c847-47fd-9f03-e40212ed4ed7_ActionId">
    <vt:lpwstr>2795d824-6980-4deb-bcc9-d6f4d5958fb0</vt:lpwstr>
  </property>
  <property fmtid="{D5CDD505-2E9C-101B-9397-08002B2CF9AE}" pid="8" name="MSIP_Label_6c6ce320-c847-47fd-9f03-e40212ed4ed7_ContentBits">
    <vt:lpwstr>2</vt:lpwstr>
  </property>
</Properties>
</file>