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\Downloads\"/>
    </mc:Choice>
  </mc:AlternateContent>
  <xr:revisionPtr revIDLastSave="0" documentId="13_ncr:1_{F3D247B6-DB10-4E61-A50F-EA11F95FCE8B}" xr6:coauthVersionLast="46" xr6:coauthVersionMax="46" xr10:uidLastSave="{00000000-0000-0000-0000-000000000000}"/>
  <bookViews>
    <workbookView xWindow="4005" yWindow="2160" windowWidth="20370" windowHeight="11100" activeTab="1" xr2:uid="{00C16886-9C3E-4840-BE1A-654E31A57C51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B31" i="2"/>
  <c r="C34" i="2" s="1"/>
  <c r="C8" i="2"/>
  <c r="B42" i="2"/>
  <c r="C44" i="2" s="1"/>
  <c r="D4" i="1"/>
  <c r="D6" i="1"/>
  <c r="D5" i="1"/>
  <c r="D3" i="1"/>
  <c r="D2" i="1"/>
  <c r="C7" i="1"/>
  <c r="D7" i="1" l="1"/>
  <c r="C20" i="2"/>
  <c r="C22" i="2" l="1"/>
  <c r="C24" i="2" s="1"/>
  <c r="C46" i="2"/>
  <c r="C48" i="2"/>
</calcChain>
</file>

<file path=xl/sharedStrings.xml><?xml version="1.0" encoding="utf-8"?>
<sst xmlns="http://schemas.openxmlformats.org/spreadsheetml/2006/main" count="44" uniqueCount="38">
  <si>
    <t>Størrelse</t>
  </si>
  <si>
    <t>Antall</t>
  </si>
  <si>
    <t>Saldo bank 1/1 2020</t>
  </si>
  <si>
    <t>Inntekter</t>
  </si>
  <si>
    <t>Kontingenter 2020</t>
  </si>
  <si>
    <t>Ubetalt kontinget 1. januar 2020 for 2019</t>
  </si>
  <si>
    <t>Dugnadsgebyr /Andre inntekter</t>
  </si>
  <si>
    <t>Salg av båtplass(innløst i 2019)</t>
  </si>
  <si>
    <t>Ekstra 0,5M bryggeplass</t>
  </si>
  <si>
    <t>Sum inntekter</t>
  </si>
  <si>
    <t>Utgifter</t>
  </si>
  <si>
    <t>Forsikringer</t>
  </si>
  <si>
    <t>Sum utgifter</t>
  </si>
  <si>
    <t>Saldo bank pr 31/12 2020</t>
  </si>
  <si>
    <t>Vedlikehold Marina</t>
  </si>
  <si>
    <t>Ubetalt kontingent</t>
  </si>
  <si>
    <t xml:space="preserve"> Kontantregnskap 2020</t>
  </si>
  <si>
    <t>Kontingenter 2021</t>
  </si>
  <si>
    <t>Ubetalt kontinget 1. januar 2021 for 2020</t>
  </si>
  <si>
    <t>Ekstra innbetaling</t>
  </si>
  <si>
    <t>Administrasjon (IT, Bank, mm)</t>
  </si>
  <si>
    <t>Saldo bank 1/1 2021</t>
  </si>
  <si>
    <t>Saldo prognose, bank pr 31/12 2021</t>
  </si>
  <si>
    <t>Budsjett - prognose, 2021</t>
  </si>
  <si>
    <t>Overføring Vellet</t>
  </si>
  <si>
    <t xml:space="preserve"> - Generelt bryggevedlikehold</t>
  </si>
  <si>
    <t xml:space="preserve"> - Pontona - vedlikehold og sikring av hele anlegget</t>
  </si>
  <si>
    <t>Nye brygger betyr:
Sluttarbeid på  Nord/syd brygge +demontering av indre betong brygger, vannrør, utriggere etc</t>
  </si>
  <si>
    <t xml:space="preserve"> - Annet brygge vedlikehold</t>
  </si>
  <si>
    <t>Havnefornying og vedlikehold</t>
  </si>
  <si>
    <t xml:space="preserve"> - Undersøkelse og strakstiltak på bølgebryter</t>
  </si>
  <si>
    <t>Inntekt - Utgift 2020</t>
  </si>
  <si>
    <t>Diverse, bl.a  utestående ved årsslutt</t>
  </si>
  <si>
    <t>Bank</t>
  </si>
  <si>
    <t>Inntekt - Utgift 2021</t>
  </si>
  <si>
    <t xml:space="preserve"> - Utskifting brygge deler</t>
  </si>
  <si>
    <t xml:space="preserve"> - Sluttarbeid Nord-syd brygge (aktivert)</t>
  </si>
  <si>
    <t xml:space="preserve"> - Utskifting av fenderstokker (aktivert)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</si>
</sst>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_ ;\-#,##0\ "/>
    <numFmt numFmtId="165" formatCode="&quot;kr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vertical="center" wrapText="1"/>
    </xf>
    <xf numFmtId="43" fontId="3" fillId="2" borderId="0" xfId="1" applyFont="1" applyFill="1" applyAlignment="1">
      <alignment vertical="center" wrapText="1"/>
    </xf>
    <xf numFmtId="43" fontId="2" fillId="0" borderId="0" xfId="1" applyFont="1"/>
    <xf numFmtId="164" fontId="7" fillId="2" borderId="0" xfId="1" applyNumberFormat="1" applyFont="1" applyFill="1" applyAlignment="1">
      <alignment horizontal="right" vertical="center" wrapText="1"/>
    </xf>
    <xf numFmtId="3" fontId="2" fillId="0" borderId="0" xfId="0" applyNumberFormat="1" applyFont="1"/>
    <xf numFmtId="0" fontId="8" fillId="0" borderId="0" xfId="0" applyFont="1" applyAlignment="1">
      <alignment wrapText="1"/>
    </xf>
    <xf numFmtId="3" fontId="7" fillId="2" borderId="0" xfId="0" applyNumberFormat="1" applyFont="1" applyFill="1" applyAlignment="1">
      <alignment vertical="center" wrapText="1"/>
    </xf>
    <xf numFmtId="14" fontId="0" fillId="0" borderId="0" xfId="0" applyNumberFormat="1"/>
    <xf numFmtId="165" fontId="6" fillId="2" borderId="0" xfId="0" applyNumberFormat="1" applyFont="1" applyFill="1" applyAlignment="1">
      <alignment vertical="center" wrapText="1"/>
    </xf>
    <xf numFmtId="165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2217965</xdr:colOff>
      <xdr:row>0</xdr:row>
      <xdr:rowOff>54428</xdr:rowOff>
    </xdr:from>
    <xdr:ext cx="2313214" cy="374077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1CBF2FE-3E66-4F9A-AC06-6A0BE11BA891}"/>
            </a:ext>
          </a:extLst>
        </xdr:cNvPr>
        <xdr:cNvSpPr txBox="1"/>
      </xdr:nvSpPr>
      <xdr:spPr>
        <a:xfrm>
          <a:off x="2217965" y="54428"/>
          <a:ext cx="2313214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900"/>
            <a:t>Forklaring til inntekter og utgifter, se årsrapport for nøyaktige tall.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422C-C90E-405F-98C8-CB112030130C}">
  <dimension ref="A1:D12"/>
  <sheetViews>
    <sheetView workbookViewId="0">
      <selection activeCell="K3" sqref="K3"/>
    </sheetView>
  </sheetViews>
  <sheetFormatPr baseColWidth="10" defaultRowHeight="15" x14ac:dyDescent="0.25"/>
  <cols>
    <col min="1" max="1" width="13.7109375" customWidth="1"/>
    <col min="2" max="2" width="13" customWidth="1"/>
    <col min="3" max="3" width="14.28515625" customWidth="1"/>
  </cols>
  <sheetData>
    <row r="1" spans="1:4" s="1" customFormat="1" x14ac:dyDescent="0.25">
      <c r="A1" s="1" t="s">
        <v>0</v>
      </c>
      <c r="C1" s="1" t="s">
        <v>1</v>
      </c>
    </row>
    <row r="2" spans="1:4" x14ac:dyDescent="0.25">
      <c r="A2">
        <v>2.5</v>
      </c>
      <c r="B2">
        <v>4325</v>
      </c>
      <c r="C2">
        <v>11</v>
      </c>
      <c r="D2">
        <f>B2*C2</f>
        <v>47575</v>
      </c>
    </row>
    <row r="3" spans="1:4" x14ac:dyDescent="0.25">
      <c r="A3">
        <v>3</v>
      </c>
      <c r="B3">
        <v>4990</v>
      </c>
      <c r="C3">
        <v>23</v>
      </c>
      <c r="D3">
        <f>B3*C3</f>
        <v>114770</v>
      </c>
    </row>
    <row r="4" spans="1:4" x14ac:dyDescent="0.25">
      <c r="A4">
        <v>3.5</v>
      </c>
      <c r="B4">
        <v>5655</v>
      </c>
      <c r="C4">
        <v>10</v>
      </c>
      <c r="D4">
        <f>B4*C4</f>
        <v>56550</v>
      </c>
    </row>
    <row r="5" spans="1:4" x14ac:dyDescent="0.25">
      <c r="A5">
        <v>4</v>
      </c>
      <c r="B5">
        <v>6320</v>
      </c>
      <c r="C5">
        <v>7</v>
      </c>
      <c r="D5">
        <f>B5*C5</f>
        <v>44240</v>
      </c>
    </row>
    <row r="6" spans="1:4" x14ac:dyDescent="0.25">
      <c r="A6">
        <v>4.5</v>
      </c>
      <c r="B6">
        <v>6985</v>
      </c>
      <c r="C6">
        <v>2</v>
      </c>
      <c r="D6">
        <f>B6*C6</f>
        <v>13970</v>
      </c>
    </row>
    <row r="7" spans="1:4" x14ac:dyDescent="0.25">
      <c r="C7">
        <f>SUM(C2:C6)</f>
        <v>53</v>
      </c>
      <c r="D7">
        <f>SUM(D2:D6)</f>
        <v>277105</v>
      </c>
    </row>
    <row r="10" spans="1:4" x14ac:dyDescent="0.25">
      <c r="A10" t="s">
        <v>33</v>
      </c>
    </row>
    <row r="11" spans="1:4" x14ac:dyDescent="0.25">
      <c r="A11" s="14">
        <v>43831</v>
      </c>
      <c r="B11" s="15">
        <v>172295</v>
      </c>
    </row>
    <row r="12" spans="1:4" x14ac:dyDescent="0.25">
      <c r="A12" s="14">
        <v>44196</v>
      </c>
      <c r="B12" s="16">
        <v>21247</v>
      </c>
    </row>
  </sheetData>
  <pageMargins left="0.7" right="0.7" top="0.75" bottom="0.75" header="0.3" footer="0.3"/>
  <pageSetup paperSize="9" orientation="portrait" r:id="rId1"/>
  <headerFooter>
    <oddFooter>&amp;R&amp;1#&amp;"Calibri"&amp;10&amp;K000000Sensitivitet: Begrenset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91E42-0988-4AD4-9F3A-7AE8D09134B4}">
  <dimension ref="A1:J48"/>
  <sheetViews>
    <sheetView tabSelected="1" topLeftCell="A7" zoomScale="140" zoomScaleNormal="140" workbookViewId="0">
      <selection activeCell="D17" sqref="D17"/>
    </sheetView>
  </sheetViews>
  <sheetFormatPr baseColWidth="10" defaultColWidth="12.5703125" defaultRowHeight="12.75" x14ac:dyDescent="0.2"/>
  <cols>
    <col min="1" max="1" width="41.42578125" style="2" customWidth="1"/>
    <col min="2" max="2" width="10.85546875" style="9" customWidth="1"/>
    <col min="3" max="3" width="14.5703125" style="2" customWidth="1"/>
    <col min="4" max="4" width="9.42578125" style="2" customWidth="1"/>
    <col min="5" max="16384" width="12.5703125" style="2"/>
  </cols>
  <sheetData>
    <row r="1" spans="1:10" ht="32.25" customHeight="1" x14ac:dyDescent="0.2">
      <c r="A1" s="3" t="s">
        <v>16</v>
      </c>
      <c r="B1" s="8"/>
      <c r="C1" s="4"/>
    </row>
    <row r="2" spans="1:10" ht="20.25" customHeight="1" x14ac:dyDescent="0.2">
      <c r="A2" s="5" t="s">
        <v>2</v>
      </c>
      <c r="B2" s="10"/>
      <c r="C2" s="7">
        <v>172295</v>
      </c>
    </row>
    <row r="3" spans="1:10" ht="18.75" customHeight="1" x14ac:dyDescent="0.2">
      <c r="A3" s="3" t="s">
        <v>3</v>
      </c>
      <c r="B3" s="10"/>
      <c r="C3" s="6"/>
    </row>
    <row r="4" spans="1:10" x14ac:dyDescent="0.2">
      <c r="A4" s="6" t="s">
        <v>4</v>
      </c>
      <c r="B4" s="10">
        <v>277770</v>
      </c>
      <c r="C4" s="6"/>
    </row>
    <row r="5" spans="1:10" x14ac:dyDescent="0.2">
      <c r="A5" s="6" t="s">
        <v>5</v>
      </c>
      <c r="B5" s="10">
        <v>22285</v>
      </c>
      <c r="C5" s="6"/>
    </row>
    <row r="6" spans="1:10" x14ac:dyDescent="0.2">
      <c r="A6" s="6" t="s">
        <v>7</v>
      </c>
      <c r="B6" s="10">
        <v>59740</v>
      </c>
      <c r="C6" s="6"/>
    </row>
    <row r="7" spans="1:10" x14ac:dyDescent="0.2">
      <c r="A7" s="6" t="s">
        <v>8</v>
      </c>
      <c r="B7" s="10">
        <v>49975</v>
      </c>
      <c r="C7" s="6"/>
    </row>
    <row r="8" spans="1:10" x14ac:dyDescent="0.2">
      <c r="A8" s="5" t="s">
        <v>9</v>
      </c>
      <c r="B8" s="10"/>
      <c r="C8" s="7">
        <f>SUM(B4:B7)</f>
        <v>409770</v>
      </c>
      <c r="E8" s="11"/>
    </row>
    <row r="9" spans="1:10" x14ac:dyDescent="0.2">
      <c r="A9" s="5"/>
      <c r="B9" s="10"/>
      <c r="C9" s="7"/>
    </row>
    <row r="10" spans="1:10" ht="15.75" x14ac:dyDescent="0.2">
      <c r="A10" s="3" t="s">
        <v>10</v>
      </c>
      <c r="B10" s="10"/>
      <c r="C10" s="6"/>
    </row>
    <row r="11" spans="1:10" x14ac:dyDescent="0.2">
      <c r="A11" s="6" t="s">
        <v>20</v>
      </c>
      <c r="B11" s="10">
        <v>-6870</v>
      </c>
      <c r="C11" s="6"/>
      <c r="J11" s="11"/>
    </row>
    <row r="12" spans="1:10" x14ac:dyDescent="0.2">
      <c r="A12" s="6" t="s">
        <v>11</v>
      </c>
      <c r="B12" s="10">
        <v>-26407</v>
      </c>
      <c r="C12" s="6"/>
    </row>
    <row r="13" spans="1:10" x14ac:dyDescent="0.2">
      <c r="A13" s="5" t="s">
        <v>29</v>
      </c>
      <c r="B13" s="10"/>
      <c r="C13" s="6"/>
      <c r="J13" s="11"/>
    </row>
    <row r="14" spans="1:10" x14ac:dyDescent="0.2">
      <c r="A14" s="6" t="s">
        <v>36</v>
      </c>
      <c r="B14" s="10">
        <v>-216410</v>
      </c>
      <c r="C14" s="6"/>
    </row>
    <row r="15" spans="1:10" x14ac:dyDescent="0.2">
      <c r="A15" s="6" t="s">
        <v>37</v>
      </c>
      <c r="B15" s="10">
        <v>-138750</v>
      </c>
      <c r="C15" s="6"/>
    </row>
    <row r="16" spans="1:10" x14ac:dyDescent="0.2">
      <c r="A16" s="6" t="s">
        <v>35</v>
      </c>
      <c r="B16" s="10">
        <v>-61430</v>
      </c>
      <c r="C16" s="6"/>
    </row>
    <row r="17" spans="1:8" x14ac:dyDescent="0.2">
      <c r="A17" s="6" t="s">
        <v>28</v>
      </c>
      <c r="B17" s="10">
        <f>-175193-B18-B16</f>
        <v>-46263</v>
      </c>
      <c r="C17" s="6"/>
    </row>
    <row r="18" spans="1:8" x14ac:dyDescent="0.2">
      <c r="A18" s="6" t="s">
        <v>30</v>
      </c>
      <c r="B18" s="10">
        <v>-67500</v>
      </c>
      <c r="C18" s="6"/>
    </row>
    <row r="19" spans="1:8" x14ac:dyDescent="0.2">
      <c r="A19" s="6" t="s">
        <v>32</v>
      </c>
      <c r="B19" s="10">
        <v>2812</v>
      </c>
      <c r="C19" s="6"/>
    </row>
    <row r="20" spans="1:8" x14ac:dyDescent="0.2">
      <c r="A20" s="5" t="s">
        <v>12</v>
      </c>
      <c r="B20" s="10"/>
      <c r="C20" s="7">
        <f>SUM(B10:B19)</f>
        <v>-560818</v>
      </c>
      <c r="E20" s="11"/>
    </row>
    <row r="21" spans="1:8" x14ac:dyDescent="0.2">
      <c r="A21" s="5"/>
      <c r="B21" s="10"/>
      <c r="C21" s="7"/>
      <c r="H21" s="11"/>
    </row>
    <row r="22" spans="1:8" x14ac:dyDescent="0.2">
      <c r="A22" s="6" t="s">
        <v>31</v>
      </c>
      <c r="B22" s="10"/>
      <c r="C22" s="13">
        <f>C8+C20</f>
        <v>-151048</v>
      </c>
    </row>
    <row r="23" spans="1:8" x14ac:dyDescent="0.2">
      <c r="A23" s="5"/>
      <c r="B23" s="10"/>
      <c r="C23" s="7"/>
    </row>
    <row r="24" spans="1:8" x14ac:dyDescent="0.2">
      <c r="A24" s="5" t="s">
        <v>13</v>
      </c>
      <c r="B24" s="10"/>
      <c r="C24" s="7">
        <f>C2+C22</f>
        <v>21247</v>
      </c>
      <c r="E24" s="11"/>
    </row>
    <row r="25" spans="1:8" ht="33.75" x14ac:dyDescent="0.2">
      <c r="A25" s="12" t="s">
        <v>27</v>
      </c>
    </row>
    <row r="27" spans="1:8" ht="21" customHeight="1" x14ac:dyDescent="0.2">
      <c r="A27" s="3" t="s">
        <v>23</v>
      </c>
      <c r="B27" s="8"/>
      <c r="C27" s="4"/>
    </row>
    <row r="28" spans="1:8" ht="20.25" customHeight="1" x14ac:dyDescent="0.2">
      <c r="A28" s="5" t="s">
        <v>21</v>
      </c>
      <c r="B28" s="10"/>
      <c r="C28" s="7">
        <v>21247</v>
      </c>
    </row>
    <row r="29" spans="1:8" ht="15.75" x14ac:dyDescent="0.2">
      <c r="A29" s="3" t="s">
        <v>3</v>
      </c>
      <c r="B29" s="10"/>
      <c r="C29" s="6"/>
    </row>
    <row r="30" spans="1:8" x14ac:dyDescent="0.2">
      <c r="A30" s="6" t="s">
        <v>17</v>
      </c>
      <c r="B30" s="10">
        <v>277770</v>
      </c>
      <c r="C30" s="6"/>
      <c r="G30" s="11"/>
    </row>
    <row r="31" spans="1:8" x14ac:dyDescent="0.2">
      <c r="A31" s="6" t="s">
        <v>19</v>
      </c>
      <c r="B31" s="10">
        <f>3500*53</f>
        <v>185500</v>
      </c>
      <c r="C31" s="6"/>
      <c r="G31" s="11"/>
    </row>
    <row r="32" spans="1:8" x14ac:dyDescent="0.2">
      <c r="A32" s="6" t="s">
        <v>18</v>
      </c>
      <c r="B32" s="10">
        <v>24270</v>
      </c>
      <c r="C32" s="6"/>
    </row>
    <row r="33" spans="1:3" x14ac:dyDescent="0.2">
      <c r="A33" s="6" t="s">
        <v>6</v>
      </c>
      <c r="B33" s="10">
        <v>0</v>
      </c>
      <c r="C33" s="6"/>
    </row>
    <row r="34" spans="1:3" x14ac:dyDescent="0.2">
      <c r="A34" s="5" t="s">
        <v>9</v>
      </c>
      <c r="B34" s="10"/>
      <c r="C34" s="7">
        <f>SUM(B30:B33)</f>
        <v>487540</v>
      </c>
    </row>
    <row r="35" spans="1:3" x14ac:dyDescent="0.2">
      <c r="A35" s="5"/>
      <c r="B35" s="10"/>
      <c r="C35" s="7"/>
    </row>
    <row r="36" spans="1:3" ht="15.75" x14ac:dyDescent="0.2">
      <c r="A36" s="3" t="s">
        <v>10</v>
      </c>
      <c r="B36" s="10"/>
      <c r="C36" s="6"/>
    </row>
    <row r="37" spans="1:3" x14ac:dyDescent="0.2">
      <c r="A37" s="6" t="s">
        <v>20</v>
      </c>
      <c r="B37" s="10">
        <v>-7000</v>
      </c>
      <c r="C37" s="6"/>
    </row>
    <row r="38" spans="1:3" x14ac:dyDescent="0.2">
      <c r="A38" s="6" t="s">
        <v>11</v>
      </c>
      <c r="B38" s="10">
        <v>-28000</v>
      </c>
      <c r="C38" s="6"/>
    </row>
    <row r="39" spans="1:3" x14ac:dyDescent="0.2">
      <c r="A39" s="5" t="s">
        <v>14</v>
      </c>
      <c r="B39" s="10"/>
      <c r="C39" s="6"/>
    </row>
    <row r="40" spans="1:3" x14ac:dyDescent="0.2">
      <c r="A40" s="6" t="s">
        <v>26</v>
      </c>
      <c r="B40" s="10">
        <v>-270000</v>
      </c>
      <c r="C40" s="6"/>
    </row>
    <row r="41" spans="1:3" x14ac:dyDescent="0.2">
      <c r="A41" s="6" t="s">
        <v>25</v>
      </c>
      <c r="B41" s="10">
        <v>-50000</v>
      </c>
      <c r="C41" s="6"/>
    </row>
    <row r="42" spans="1:3" x14ac:dyDescent="0.2">
      <c r="A42" s="6" t="s">
        <v>15</v>
      </c>
      <c r="B42" s="10">
        <f>-H50</f>
        <v>0</v>
      </c>
      <c r="C42" s="6"/>
    </row>
    <row r="43" spans="1:3" x14ac:dyDescent="0.2">
      <c r="A43" s="6" t="s">
        <v>24</v>
      </c>
      <c r="B43" s="10">
        <v>-60000</v>
      </c>
      <c r="C43" s="6"/>
    </row>
    <row r="44" spans="1:3" x14ac:dyDescent="0.2">
      <c r="A44" s="5" t="s">
        <v>12</v>
      </c>
      <c r="B44" s="10"/>
      <c r="C44" s="7">
        <f>SUM(B37:B43)</f>
        <v>-415000</v>
      </c>
    </row>
    <row r="45" spans="1:3" x14ac:dyDescent="0.2">
      <c r="A45" s="5"/>
      <c r="B45" s="10"/>
      <c r="C45" s="7"/>
    </row>
    <row r="46" spans="1:3" x14ac:dyDescent="0.2">
      <c r="A46" s="5" t="s">
        <v>34</v>
      </c>
      <c r="B46" s="10"/>
      <c r="C46" s="7">
        <f>C34+C44</f>
        <v>72540</v>
      </c>
    </row>
    <row r="47" spans="1:3" x14ac:dyDescent="0.2">
      <c r="A47" s="5"/>
      <c r="B47" s="10"/>
      <c r="C47" s="7"/>
    </row>
    <row r="48" spans="1:3" x14ac:dyDescent="0.2">
      <c r="A48" s="5" t="s">
        <v>22</v>
      </c>
      <c r="B48" s="10"/>
      <c r="C48" s="7">
        <f>SUM(C28:C44)</f>
        <v>93787</v>
      </c>
    </row>
  </sheetData>
  <pageMargins left="0.7" right="0.7" top="0.75" bottom="0.75" header="0.3" footer="0.3"/>
  <pageSetup orientation="portrait" r:id="rId1"/>
  <headerFooter>
    <oddFooter>&amp;R&amp;1#&amp;"Calibri"&amp;10&amp;K000000Sensitivitet: Begrenset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Sturla Holand</dc:creator>
  <cp:lastModifiedBy>Sturla Holand</cp:lastModifiedBy>
  <dcterms:created xsi:type="dcterms:W3CDTF">2021-03-07T18:56:25Z</dcterms:created>
  <dcterms:modified xsi:type="dcterms:W3CDTF">2021-05-06T22:20:08Z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6ce320-c847-47fd-9f03-e40212ed4ed7_Enabled">
    <vt:lpwstr>true</vt:lpwstr>
  </property>
  <property fmtid="{D5CDD505-2E9C-101B-9397-08002B2CF9AE}" pid="3" name="MSIP_Label_6c6ce320-c847-47fd-9f03-e40212ed4ed7_SetDate">
    <vt:lpwstr>2021-05-06T22:20:08Z</vt:lpwstr>
  </property>
  <property fmtid="{D5CDD505-2E9C-101B-9397-08002B2CF9AE}" pid="4" name="MSIP_Label_6c6ce320-c847-47fd-9f03-e40212ed4ed7_Method">
    <vt:lpwstr>Standard</vt:lpwstr>
  </property>
  <property fmtid="{D5CDD505-2E9C-101B-9397-08002B2CF9AE}" pid="5" name="MSIP_Label_6c6ce320-c847-47fd-9f03-e40212ed4ed7_Name">
    <vt:lpwstr>Intern</vt:lpwstr>
  </property>
  <property fmtid="{D5CDD505-2E9C-101B-9397-08002B2CF9AE}" pid="6" name="MSIP_Label_6c6ce320-c847-47fd-9f03-e40212ed4ed7_SiteId">
    <vt:lpwstr>67508d80-2b69-484e-ab62-ab263ca94733</vt:lpwstr>
  </property>
  <property fmtid="{D5CDD505-2E9C-101B-9397-08002B2CF9AE}" pid="7" name="MSIP_Label_6c6ce320-c847-47fd-9f03-e40212ed4ed7_ActionId">
    <vt:lpwstr>2795d824-6980-4deb-bcc9-d6f4d5958fb0</vt:lpwstr>
  </property>
  <property fmtid="{D5CDD505-2E9C-101B-9397-08002B2CF9AE}" pid="8" name="MSIP_Label_6c6ce320-c847-47fd-9f03-e40212ed4ed7_ContentBits">
    <vt:lpwstr>2</vt:lpwstr>
  </property>
</Properties>
</file>